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48" windowWidth="2400" windowHeight="1188" activeTab="0"/>
  </bookViews>
  <sheets>
    <sheet name="P&amp;L" sheetId="1" r:id="rId1"/>
    <sheet name="KPIs" sheetId="2" r:id="rId2"/>
  </sheets>
  <externalReferences>
    <externalReference r:id="rId5"/>
    <externalReference r:id="rId6"/>
    <externalReference r:id="rId7"/>
  </externalReferences>
  <definedNames>
    <definedName name="_xlnm.Print_Area" localSheetId="1">'KPIs'!$A$1:$AK$58</definedName>
    <definedName name="_xlnm.Print_Area" localSheetId="0">'P&amp;L'!$A$1:$AK$83</definedName>
  </definedNames>
  <calcPr fullCalcOnLoad="1"/>
</workbook>
</file>

<file path=xl/comments1.xml><?xml version="1.0" encoding="utf-8"?>
<comments xmlns="http://schemas.openxmlformats.org/spreadsheetml/2006/main">
  <authors>
    <author>Telstra User</author>
  </authors>
  <commentList>
    <comment ref="AJ11" authorId="0">
      <text>
        <r>
          <rPr>
            <b/>
            <sz val="8"/>
            <rFont val="Tahoma"/>
            <family val="2"/>
          </rPr>
          <t>+1</t>
        </r>
      </text>
    </comment>
    <comment ref="AH11" authorId="0">
      <text>
        <r>
          <rPr>
            <b/>
            <sz val="8"/>
            <rFont val="Tahoma"/>
            <family val="2"/>
          </rPr>
          <t>+1</t>
        </r>
      </text>
    </comment>
    <comment ref="AF52" authorId="0">
      <text>
        <r>
          <rPr>
            <b/>
            <sz val="8"/>
            <rFont val="Tahoma"/>
            <family val="2"/>
          </rPr>
          <t>-1</t>
        </r>
      </text>
    </comment>
  </commentList>
</comments>
</file>

<file path=xl/sharedStrings.xml><?xml version="1.0" encoding="utf-8"?>
<sst xmlns="http://schemas.openxmlformats.org/spreadsheetml/2006/main" count="399" uniqueCount="134">
  <si>
    <t>Telstra Corporation Limited</t>
  </si>
  <si>
    <t>Half 1</t>
  </si>
  <si>
    <t>Growth</t>
  </si>
  <si>
    <t>Half 2</t>
  </si>
  <si>
    <t xml:space="preserve">Full year </t>
  </si>
  <si>
    <t>Dec-05</t>
  </si>
  <si>
    <t>Jun-06</t>
  </si>
  <si>
    <t>Dec-06</t>
  </si>
  <si>
    <t>Jun-07</t>
  </si>
  <si>
    <t>Revenue</t>
  </si>
  <si>
    <t>PSTN products</t>
  </si>
  <si>
    <t>Basic access</t>
  </si>
  <si>
    <t xml:space="preserve">Local calls </t>
  </si>
  <si>
    <t>PSTN value added services</t>
  </si>
  <si>
    <t>National long distance calls</t>
  </si>
  <si>
    <t>Fixed to mobile calls</t>
  </si>
  <si>
    <t>International direct</t>
  </si>
  <si>
    <t>Fixed interconnection</t>
  </si>
  <si>
    <t>Total PSTN products</t>
  </si>
  <si>
    <t>ISDN products</t>
  </si>
  <si>
    <t>Premium calling products</t>
  </si>
  <si>
    <t>Payphones</t>
  </si>
  <si>
    <t>Mobiles</t>
  </si>
  <si>
    <t>Specialised data</t>
  </si>
  <si>
    <t>Global products</t>
  </si>
  <si>
    <t>IP access</t>
  </si>
  <si>
    <t>Pay TV bundling</t>
  </si>
  <si>
    <t xml:space="preserve">Total sales revenue </t>
  </si>
  <si>
    <t>Other revenue</t>
  </si>
  <si>
    <t>Total revenue</t>
  </si>
  <si>
    <t>Other income</t>
  </si>
  <si>
    <t>Selected statistical data</t>
  </si>
  <si>
    <t>National long distance minutes (millions)</t>
  </si>
  <si>
    <t>International direct minutes (millions)</t>
  </si>
  <si>
    <t>Dec-07</t>
  </si>
  <si>
    <t>Labour</t>
  </si>
  <si>
    <t>Goods and services purchased</t>
  </si>
  <si>
    <t>Other expenses</t>
  </si>
  <si>
    <t>Operating expense (before interest)</t>
  </si>
  <si>
    <t>EBITDA</t>
  </si>
  <si>
    <t>Depreciation and amortisation</t>
  </si>
  <si>
    <t>EBIT</t>
  </si>
  <si>
    <t>Net finance costs</t>
  </si>
  <si>
    <t>Profit before income tax expense</t>
  </si>
  <si>
    <t>Income tax expense</t>
  </si>
  <si>
    <t>Profit for the period</t>
  </si>
  <si>
    <t>Expenses</t>
  </si>
  <si>
    <t>Jun-08</t>
  </si>
  <si>
    <t>Number of local calls (millions)</t>
  </si>
  <si>
    <t>ISDN average revenue per user per month ($'s)</t>
  </si>
  <si>
    <t>PSTN</t>
  </si>
  <si>
    <t>ISDN</t>
  </si>
  <si>
    <t>Number of SMS sent (millions)</t>
  </si>
  <si>
    <t>Domestic full time employees</t>
  </si>
  <si>
    <t>Full time employees and employed equivalents</t>
  </si>
  <si>
    <t>Total workforce, including contractors and agency staff</t>
  </si>
  <si>
    <t>n/a</t>
  </si>
  <si>
    <t>Wholesale broadband</t>
  </si>
  <si>
    <t>Unbundled local loop services in operation (thousands)</t>
  </si>
  <si>
    <t>Dec-08</t>
  </si>
  <si>
    <t>Broadband wholesale SIOs (thousands)</t>
  </si>
  <si>
    <t>Narrowband SIOs (thousands)</t>
  </si>
  <si>
    <t>Mobile voice telephone minutes (millions)</t>
  </si>
  <si>
    <t>Fixed to mobile minutes (millions)</t>
  </si>
  <si>
    <t>Customer premises equipment</t>
  </si>
  <si>
    <t>Total pay TV bundling SIOs (thousands)</t>
  </si>
  <si>
    <t>TelstraClear</t>
  </si>
  <si>
    <t>Narrowband</t>
  </si>
  <si>
    <t>Jun-09</t>
  </si>
  <si>
    <t>Internet VAS</t>
  </si>
  <si>
    <t>Total IP and data access</t>
  </si>
  <si>
    <t>IP and data access</t>
  </si>
  <si>
    <t>Retail basic access lines in service (thousands)</t>
  </si>
  <si>
    <t>Wholesale basic access lines in service (thousands)</t>
  </si>
  <si>
    <t>Total basic access lines in service (thousands)</t>
  </si>
  <si>
    <t>Other sales revenue</t>
  </si>
  <si>
    <t>Total retail mobile SIOs (thousands)</t>
  </si>
  <si>
    <t>Total wholesale SIOs (thousands)</t>
  </si>
  <si>
    <t>Half-yearly comparison</t>
  </si>
  <si>
    <t>Fixed products</t>
  </si>
  <si>
    <t>Fixed internet</t>
  </si>
  <si>
    <t>Total fixed internet</t>
  </si>
  <si>
    <t>Other fixed revenue</t>
  </si>
  <si>
    <t>Total fixed products</t>
  </si>
  <si>
    <t>Mobile hardware</t>
  </si>
  <si>
    <t>Total mobile services</t>
  </si>
  <si>
    <t>Total mobiles</t>
  </si>
  <si>
    <t>Fixed broadband retail and hardware</t>
  </si>
  <si>
    <t>Wholesale internet and data</t>
  </si>
  <si>
    <t>Intercarrier access services (includes ULL)</t>
  </si>
  <si>
    <t>Share of net (profit)/loss from jointly controlled and associated entities</t>
  </si>
  <si>
    <t>Total income</t>
  </si>
  <si>
    <t>Fixed retail broadband SIOs (thousands)</t>
  </si>
  <si>
    <t>Dec-09</t>
  </si>
  <si>
    <t>Other offshore services revenue</t>
  </si>
  <si>
    <t>ISDN access (basic access line equivalents) (thousands)</t>
  </si>
  <si>
    <t>(iv) The growth rates in CSL New World revenue have been impacted by the merger of Hong Kong CSL Limited and New World PCS Limited in March 2006.</t>
  </si>
  <si>
    <t>Jun-10</t>
  </si>
  <si>
    <t>Average PSTN revenue per user per month ($'s)</t>
  </si>
  <si>
    <t>Average fixed retail BB revenue per SIO per month (excl h/ware) ($'s)</t>
  </si>
  <si>
    <t>Average fixed retail BB revenue per SIO per month (incl h/ware) ($'s)</t>
  </si>
  <si>
    <t>PCP</t>
  </si>
  <si>
    <t>Summary Reported Half-Yearly Data</t>
  </si>
  <si>
    <t>($ millions)</t>
  </si>
  <si>
    <r>
      <t xml:space="preserve">Offshore content and online content </t>
    </r>
    <r>
      <rPr>
        <vertAlign val="superscript"/>
        <sz val="9"/>
        <rFont val="Verdana"/>
        <family val="2"/>
      </rPr>
      <t>(ii)</t>
    </r>
  </si>
  <si>
    <r>
      <t>Advertising and directories</t>
    </r>
    <r>
      <rPr>
        <vertAlign val="superscript"/>
        <sz val="9"/>
        <rFont val="Verdana"/>
        <family val="2"/>
      </rPr>
      <t xml:space="preserve"> (iii)</t>
    </r>
  </si>
  <si>
    <r>
      <t xml:space="preserve">CSL New World </t>
    </r>
    <r>
      <rPr>
        <vertAlign val="superscript"/>
        <sz val="9"/>
        <rFont val="Verdana"/>
        <family val="2"/>
      </rPr>
      <t>(iv)</t>
    </r>
  </si>
  <si>
    <t>Note: statistical data represents management's best estimates.</t>
  </si>
  <si>
    <t>(ii) Prepaid unique users defined as the three month rolling average of monthly active prepaid users.</t>
  </si>
  <si>
    <t>(i) Included in total retail mobile SIOs.</t>
  </si>
  <si>
    <t>Blended average revenue per user (incl interconnection) ($'s)</t>
  </si>
  <si>
    <r>
      <t xml:space="preserve">Network applications and services </t>
    </r>
    <r>
      <rPr>
        <vertAlign val="superscript"/>
        <sz val="9"/>
        <rFont val="Verdana"/>
        <family val="2"/>
      </rPr>
      <t>(i)</t>
    </r>
  </si>
  <si>
    <t>(i) The growth rates relating to network applications and services have been impacted by the sale of KAZ in April 2009.</t>
  </si>
  <si>
    <t>Dec-10</t>
  </si>
  <si>
    <t>Spectrum sharing services</t>
  </si>
  <si>
    <t>Wholesale spectrum site sharing SIOs (thousands)</t>
  </si>
  <si>
    <t>Postpaid handheld mobile SIOs (in thousands) (i)</t>
  </si>
  <si>
    <t>Prepaid mobile handheld unique users (thousands) (ii)</t>
  </si>
  <si>
    <t>Average postpaid handheld revenue per user ($'s)</t>
  </si>
  <si>
    <t>Average prepaid handheld revenue per user ($'s)</t>
  </si>
  <si>
    <t>Mobile broadband</t>
  </si>
  <si>
    <t>Mobile services revenue - retail</t>
  </si>
  <si>
    <t>Mobile services - wholesale resale</t>
  </si>
  <si>
    <t>Mobile interconnection</t>
  </si>
  <si>
    <t>(iii) The growth rates relating to advertising and directories have been impacted by the acquisition of SouFun in August 2006 and subsequent sale in September 2010.</t>
  </si>
  <si>
    <t>(iii) The growth rates relating to offshore content and online content have been impacted by the acquisition of China M and Sharp Point in February 2009 and the change in the regulatory environment for Octave services in 2010.</t>
  </si>
  <si>
    <t>Mobile broadband (data cards) SIOs (in thousands) (i)</t>
  </si>
  <si>
    <t>Average mobile broadband revenue per user per month ($'s)</t>
  </si>
  <si>
    <t>Postpaid handheld</t>
  </si>
  <si>
    <t>Prepaid handheld</t>
  </si>
  <si>
    <t>Total handheld</t>
  </si>
  <si>
    <t>Jun-11</t>
  </si>
  <si>
    <t>Full year ended 30 June 2011</t>
  </si>
  <si>
    <t>Check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</si>
</sst>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;[Red]\(0.0%\)"/>
    <numFmt numFmtId="165" formatCode="0.00%;[Red]\(0.00%\)"/>
    <numFmt numFmtId="166" formatCode="0.0%;\(0.0%\)"/>
    <numFmt numFmtId="167" formatCode="0.0%;\(0.0%\);\-"/>
    <numFmt numFmtId="168" formatCode="#,##0.00;[Red]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color indexed="63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u val="single"/>
      <sz val="9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sz val="8"/>
      <name val="Verdan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0" fillId="0" borderId="3" applyNumberFormat="0" applyFill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15" applyFont="1">
      <alignment/>
      <protection/>
    </xf>
    <xf numFmtId="0" fontId="4" fillId="0" borderId="0" xfId="15" applyFont="1" applyAlignment="1">
      <alignment horizontal="center"/>
      <protection/>
    </xf>
    <xf numFmtId="0" fontId="4" fillId="0" borderId="0" xfId="15" applyFont="1" applyAlignment="1">
      <alignment horizontal="right"/>
      <protection/>
    </xf>
    <xf numFmtId="0" fontId="5" fillId="0" borderId="0" xfId="15" applyFont="1">
      <alignment/>
      <protection/>
    </xf>
    <xf numFmtId="0" fontId="5" fillId="0" borderId="0" xfId="15" applyFont="1" applyFill="1">
      <alignment/>
      <protection/>
    </xf>
    <xf numFmtId="0" fontId="4" fillId="0" borderId="0" xfId="15" applyFont="1" applyFill="1" applyAlignment="1">
      <alignment horizontal="right"/>
      <protection/>
    </xf>
    <xf numFmtId="0" fontId="4" fillId="0" borderId="0" xfId="15" applyFont="1" applyFill="1">
      <alignment/>
      <protection/>
    </xf>
    <xf numFmtId="38" fontId="5" fillId="0" borderId="0" xfId="15" applyNumberFormat="1" applyFont="1" applyFill="1" applyAlignment="1">
      <alignment horizontal="right"/>
      <protection/>
    </xf>
    <xf numFmtId="165" fontId="5" fillId="0" borderId="0" xfId="60" applyNumberFormat="1" applyFont="1" applyFill="1" applyAlignment="1">
      <alignment horizontal="right"/>
    </xf>
    <xf numFmtId="38" fontId="5" fillId="0" borderId="0" xfId="15" applyNumberFormat="1" applyFont="1" applyFill="1" applyAlignment="1">
      <alignment horizontal="right"/>
      <protection/>
    </xf>
    <xf numFmtId="38" fontId="4" fillId="0" borderId="0" xfId="15" applyNumberFormat="1" applyFont="1" applyFill="1" applyAlignment="1">
      <alignment horizontal="right"/>
      <protection/>
    </xf>
    <xf numFmtId="38" fontId="4" fillId="0" borderId="0" xfId="15" applyNumberFormat="1" applyFont="1">
      <alignment/>
      <protection/>
    </xf>
    <xf numFmtId="38" fontId="5" fillId="0" borderId="0" xfId="15" applyNumberFormat="1" applyFont="1">
      <alignment/>
      <protection/>
    </xf>
    <xf numFmtId="38" fontId="5" fillId="0" borderId="0" xfId="15" applyNumberFormat="1" applyFont="1" applyFill="1">
      <alignment/>
      <protection/>
    </xf>
    <xf numFmtId="38" fontId="4" fillId="0" borderId="0" xfId="15" applyNumberFormat="1" applyFont="1" applyFill="1">
      <alignment/>
      <protection/>
    </xf>
    <xf numFmtId="0" fontId="6" fillId="0" borderId="0" xfId="15" applyFont="1">
      <alignment/>
      <protection/>
    </xf>
    <xf numFmtId="49" fontId="7" fillId="0" borderId="11" xfId="43" applyNumberFormat="1" applyFont="1" applyFill="1" applyBorder="1" applyAlignment="1">
      <alignment horizontal="left"/>
    </xf>
    <xf numFmtId="49" fontId="7" fillId="0" borderId="12" xfId="43" applyNumberFormat="1" applyFont="1" applyFill="1" applyBorder="1" applyAlignment="1">
      <alignment horizontal="left"/>
    </xf>
    <xf numFmtId="0" fontId="9" fillId="0" borderId="0" xfId="15" applyFont="1" applyFill="1">
      <alignment/>
      <protection/>
    </xf>
    <xf numFmtId="0" fontId="7" fillId="0" borderId="0" xfId="15" applyFont="1" applyFill="1">
      <alignment/>
      <protection/>
    </xf>
    <xf numFmtId="0" fontId="7" fillId="0" borderId="0" xfId="15" applyFont="1">
      <alignment/>
      <protection/>
    </xf>
    <xf numFmtId="0" fontId="10" fillId="0" borderId="0" xfId="15" applyFont="1" applyAlignment="1">
      <alignment horizontal="left" indent="1"/>
      <protection/>
    </xf>
    <xf numFmtId="0" fontId="7" fillId="0" borderId="0" xfId="15" applyFont="1" applyAlignment="1">
      <alignment horizontal="left"/>
      <protection/>
    </xf>
    <xf numFmtId="0" fontId="10" fillId="0" borderId="0" xfId="15" applyFont="1" applyAlignment="1">
      <alignment horizontal="left"/>
      <protection/>
    </xf>
    <xf numFmtId="0" fontId="10" fillId="0" borderId="0" xfId="15" applyFont="1">
      <alignment/>
      <protection/>
    </xf>
    <xf numFmtId="0" fontId="10" fillId="0" borderId="0" xfId="15" applyFont="1" applyFill="1">
      <alignment/>
      <protection/>
    </xf>
    <xf numFmtId="0" fontId="10" fillId="0" borderId="0" xfId="15" applyFont="1" applyFill="1" applyBorder="1">
      <alignment/>
      <protection/>
    </xf>
    <xf numFmtId="0" fontId="10" fillId="0" borderId="0" xfId="15" applyFont="1" applyFill="1" applyAlignment="1">
      <alignment wrapText="1"/>
      <protection/>
    </xf>
    <xf numFmtId="0" fontId="12" fillId="0" borderId="0" xfId="15" applyFont="1">
      <alignment/>
      <protection/>
    </xf>
    <xf numFmtId="0" fontId="8" fillId="0" borderId="0" xfId="15" applyFont="1" applyFill="1">
      <alignment/>
      <protection/>
    </xf>
    <xf numFmtId="38" fontId="10" fillId="0" borderId="0" xfId="15" applyNumberFormat="1" applyFont="1" applyFill="1">
      <alignment/>
      <protection/>
    </xf>
    <xf numFmtId="166" fontId="10" fillId="0" borderId="0" xfId="60" applyNumberFormat="1" applyFont="1" applyFill="1" applyAlignment="1">
      <alignment horizontal="right"/>
    </xf>
    <xf numFmtId="38" fontId="7" fillId="0" borderId="11" xfId="15" applyNumberFormat="1" applyFont="1" applyFill="1" applyBorder="1">
      <alignment/>
      <protection/>
    </xf>
    <xf numFmtId="166" fontId="7" fillId="0" borderId="11" xfId="60" applyNumberFormat="1" applyFont="1" applyFill="1" applyBorder="1" applyAlignment="1">
      <alignment horizontal="right"/>
    </xf>
    <xf numFmtId="38" fontId="7" fillId="0" borderId="0" xfId="15" applyNumberFormat="1" applyFont="1" applyFill="1">
      <alignment/>
      <protection/>
    </xf>
    <xf numFmtId="38" fontId="7" fillId="0" borderId="3" xfId="15" applyNumberFormat="1" applyFont="1" applyFill="1" applyBorder="1">
      <alignment/>
      <protection/>
    </xf>
    <xf numFmtId="166" fontId="7" fillId="0" borderId="3" xfId="60" applyNumberFormat="1" applyFont="1" applyFill="1" applyBorder="1" applyAlignment="1">
      <alignment horizontal="right"/>
    </xf>
    <xf numFmtId="166" fontId="10" fillId="0" borderId="12" xfId="60" applyNumberFormat="1" applyFont="1" applyFill="1" applyBorder="1" applyAlignment="1">
      <alignment horizontal="right"/>
    </xf>
    <xf numFmtId="38" fontId="10" fillId="0" borderId="0" xfId="15" applyNumberFormat="1" applyFont="1" applyFill="1" applyBorder="1">
      <alignment/>
      <protection/>
    </xf>
    <xf numFmtId="166" fontId="10" fillId="0" borderId="0" xfId="60" applyNumberFormat="1" applyFont="1" applyFill="1" applyBorder="1" applyAlignment="1">
      <alignment horizontal="right"/>
    </xf>
    <xf numFmtId="38" fontId="7" fillId="0" borderId="13" xfId="15" applyNumberFormat="1" applyFont="1" applyFill="1" applyBorder="1">
      <alignment/>
      <protection/>
    </xf>
    <xf numFmtId="166" fontId="7" fillId="0" borderId="13" xfId="60" applyNumberFormat="1" applyFont="1" applyFill="1" applyBorder="1" applyAlignment="1">
      <alignment horizontal="right"/>
    </xf>
    <xf numFmtId="38" fontId="7" fillId="0" borderId="0" xfId="15" applyNumberFormat="1" applyFont="1" applyFill="1" applyBorder="1">
      <alignment/>
      <protection/>
    </xf>
    <xf numFmtId="166" fontId="7" fillId="0" borderId="0" xfId="60" applyNumberFormat="1" applyFont="1" applyFill="1" applyBorder="1" applyAlignment="1">
      <alignment horizontal="right"/>
    </xf>
    <xf numFmtId="37" fontId="10" fillId="0" borderId="0" xfId="15" applyNumberFormat="1" applyFont="1" applyFill="1">
      <alignment/>
      <protection/>
    </xf>
    <xf numFmtId="37" fontId="10" fillId="0" borderId="12" xfId="15" applyNumberFormat="1" applyFont="1" applyFill="1" applyBorder="1">
      <alignment/>
      <protection/>
    </xf>
    <xf numFmtId="37" fontId="7" fillId="0" borderId="0" xfId="15" applyNumberFormat="1" applyFont="1" applyFill="1">
      <alignment/>
      <protection/>
    </xf>
    <xf numFmtId="166" fontId="7" fillId="0" borderId="0" xfId="60" applyNumberFormat="1" applyFont="1" applyFill="1" applyAlignment="1">
      <alignment horizontal="right"/>
    </xf>
    <xf numFmtId="37" fontId="7" fillId="0" borderId="13" xfId="15" applyNumberFormat="1" applyFont="1" applyFill="1" applyBorder="1">
      <alignment/>
      <protection/>
    </xf>
    <xf numFmtId="0" fontId="7" fillId="0" borderId="11" xfId="15" applyNumberFormat="1" applyFont="1" applyFill="1" applyBorder="1" applyAlignment="1">
      <alignment horizontal="center" wrapText="1"/>
      <protection/>
    </xf>
    <xf numFmtId="14" fontId="7" fillId="0" borderId="12" xfId="15" applyNumberFormat="1" applyFont="1" applyFill="1" applyBorder="1" applyAlignment="1" quotePrefix="1">
      <alignment horizontal="center"/>
      <protection/>
    </xf>
    <xf numFmtId="0" fontId="7" fillId="0" borderId="12" xfId="15" applyNumberFormat="1" applyFont="1" applyFill="1" applyBorder="1" applyAlignment="1">
      <alignment horizontal="center" wrapText="1"/>
      <protection/>
    </xf>
    <xf numFmtId="0" fontId="10" fillId="0" borderId="12" xfId="15" applyFont="1" applyFill="1" applyBorder="1">
      <alignment/>
      <protection/>
    </xf>
    <xf numFmtId="0" fontId="9" fillId="0" borderId="0" xfId="15" applyFont="1">
      <alignment/>
      <protection/>
    </xf>
    <xf numFmtId="0" fontId="10" fillId="0" borderId="0" xfId="15" applyFont="1" applyBorder="1">
      <alignment/>
      <protection/>
    </xf>
    <xf numFmtId="0" fontId="10" fillId="0" borderId="0" xfId="15" applyFont="1" applyAlignment="1">
      <alignment horizontal="right"/>
      <protection/>
    </xf>
    <xf numFmtId="0" fontId="10" fillId="0" borderId="0" xfId="15" applyFont="1" applyFill="1" applyAlignment="1">
      <alignment horizontal="right"/>
      <protection/>
    </xf>
    <xf numFmtId="164" fontId="7" fillId="0" borderId="0" xfId="60" applyNumberFormat="1" applyFont="1" applyFill="1" applyBorder="1" applyAlignment="1">
      <alignment horizontal="right"/>
    </xf>
    <xf numFmtId="38" fontId="10" fillId="0" borderId="0" xfId="15" applyNumberFormat="1" applyFont="1" applyFill="1" applyBorder="1">
      <alignment/>
      <protection/>
    </xf>
    <xf numFmtId="38" fontId="7" fillId="0" borderId="3" xfId="15" applyNumberFormat="1" applyFont="1" applyFill="1" applyBorder="1">
      <alignment/>
      <protection/>
    </xf>
    <xf numFmtId="38" fontId="10" fillId="0" borderId="0" xfId="15" applyNumberFormat="1" applyFont="1" applyFill="1" applyBorder="1" applyAlignment="1">
      <alignment horizontal="right"/>
      <protection/>
    </xf>
    <xf numFmtId="40" fontId="10" fillId="0" borderId="0" xfId="15" applyNumberFormat="1" applyFont="1" applyFill="1" applyBorder="1">
      <alignment/>
      <protection/>
    </xf>
    <xf numFmtId="164" fontId="10" fillId="0" borderId="0" xfId="60" applyNumberFormat="1" applyFont="1" applyFill="1" applyAlignment="1">
      <alignment horizontal="right"/>
    </xf>
    <xf numFmtId="164" fontId="10" fillId="0" borderId="0" xfId="60" applyNumberFormat="1" applyFont="1" applyFill="1" applyBorder="1" applyAlignment="1">
      <alignment horizontal="right"/>
    </xf>
    <xf numFmtId="167" fontId="10" fillId="0" borderId="0" xfId="60" applyNumberFormat="1" applyFont="1" applyFill="1" applyAlignment="1">
      <alignment horizontal="right"/>
    </xf>
    <xf numFmtId="40" fontId="10" fillId="0" borderId="0" xfId="15" applyNumberFormat="1" applyFont="1" applyFill="1" applyBorder="1" applyAlignment="1">
      <alignment horizontal="right"/>
      <protection/>
    </xf>
    <xf numFmtId="0" fontId="10" fillId="0" borderId="0" xfId="15" applyFont="1" applyFill="1" applyAlignment="1">
      <alignment horizontal="left" indent="2"/>
      <protection/>
    </xf>
    <xf numFmtId="38" fontId="10" fillId="0" borderId="12" xfId="15" applyNumberFormat="1" applyFont="1" applyFill="1" applyBorder="1">
      <alignment/>
      <protection/>
    </xf>
    <xf numFmtId="38" fontId="10" fillId="0" borderId="0" xfId="15" applyNumberFormat="1" applyFont="1" applyFill="1" applyAlignment="1">
      <alignment horizontal="right"/>
      <protection/>
    </xf>
    <xf numFmtId="38" fontId="10" fillId="0" borderId="12" xfId="15" applyNumberFormat="1" applyFont="1" applyFill="1" applyBorder="1" applyAlignment="1">
      <alignment horizontal="right"/>
      <protection/>
    </xf>
    <xf numFmtId="0" fontId="10" fillId="0" borderId="0" xfId="15" applyFont="1" applyFill="1" applyAlignment="1">
      <alignment horizontal="left" indent="3"/>
      <protection/>
    </xf>
    <xf numFmtId="0" fontId="4" fillId="33" borderId="0" xfId="15" applyFont="1" applyFill="1">
      <alignment/>
      <protection/>
    </xf>
    <xf numFmtId="38" fontId="10" fillId="0" borderId="3" xfId="15" applyNumberFormat="1" applyFont="1" applyFill="1" applyBorder="1">
      <alignment/>
      <protection/>
    </xf>
    <xf numFmtId="37" fontId="5" fillId="0" borderId="0" xfId="15" applyNumberFormat="1" applyFont="1">
      <alignment/>
      <protection/>
    </xf>
    <xf numFmtId="0" fontId="5" fillId="0" borderId="0" xfId="15" applyFont="1" applyAlignment="1">
      <alignment horizontal="center"/>
      <protection/>
    </xf>
    <xf numFmtId="37" fontId="4" fillId="0" borderId="0" xfId="15" applyNumberFormat="1" applyFont="1">
      <alignment/>
      <protection/>
    </xf>
    <xf numFmtId="168" fontId="4" fillId="0" borderId="0" xfId="15" applyNumberFormat="1" applyFont="1" applyFill="1">
      <alignment/>
      <protection/>
    </xf>
    <xf numFmtId="0" fontId="4" fillId="34" borderId="0" xfId="15" applyFont="1" applyFill="1">
      <alignment/>
      <protection/>
    </xf>
    <xf numFmtId="0" fontId="4" fillId="34" borderId="0" xfId="15" applyFont="1" applyFill="1" applyAlignment="1">
      <alignment horizontal="right"/>
      <protection/>
    </xf>
    <xf numFmtId="168" fontId="5" fillId="34" borderId="0" xfId="15" applyNumberFormat="1" applyFont="1" applyFill="1">
      <alignment/>
      <protection/>
    </xf>
    <xf numFmtId="0" fontId="5" fillId="34" borderId="0" xfId="15" applyFont="1" applyFill="1">
      <alignment/>
      <protection/>
    </xf>
    <xf numFmtId="38" fontId="10" fillId="33" borderId="0" xfId="15" applyNumberFormat="1" applyFont="1" applyFill="1" applyBorder="1">
      <alignment/>
      <protection/>
    </xf>
    <xf numFmtId="38" fontId="7" fillId="33" borderId="3" xfId="15" applyNumberFormat="1" applyFont="1" applyFill="1" applyBorder="1">
      <alignment/>
      <protection/>
    </xf>
    <xf numFmtId="40" fontId="10" fillId="33" borderId="0" xfId="15" applyNumberFormat="1" applyFont="1" applyFill="1" applyBorder="1">
      <alignment/>
      <protection/>
    </xf>
    <xf numFmtId="0" fontId="10" fillId="33" borderId="0" xfId="15" applyFont="1" applyFill="1">
      <alignment/>
      <protection/>
    </xf>
    <xf numFmtId="38" fontId="7" fillId="33" borderId="0" xfId="15" applyNumberFormat="1" applyFont="1" applyFill="1" applyBorder="1">
      <alignment/>
      <protection/>
    </xf>
    <xf numFmtId="38" fontId="10" fillId="33" borderId="0" xfId="15" applyNumberFormat="1" applyFont="1" applyFill="1">
      <alignment/>
      <protection/>
    </xf>
    <xf numFmtId="38" fontId="7" fillId="33" borderId="11" xfId="15" applyNumberFormat="1" applyFont="1" applyFill="1" applyBorder="1">
      <alignment/>
      <protection/>
    </xf>
    <xf numFmtId="38" fontId="10" fillId="33" borderId="12" xfId="15" applyNumberFormat="1" applyFont="1" applyFill="1" applyBorder="1">
      <alignment/>
      <protection/>
    </xf>
    <xf numFmtId="38" fontId="7" fillId="33" borderId="13" xfId="15" applyNumberFormat="1" applyFont="1" applyFill="1" applyBorder="1">
      <alignment/>
      <protection/>
    </xf>
    <xf numFmtId="37" fontId="10" fillId="33" borderId="0" xfId="15" applyNumberFormat="1" applyFont="1" applyFill="1">
      <alignment/>
      <protection/>
    </xf>
    <xf numFmtId="37" fontId="10" fillId="33" borderId="12" xfId="15" applyNumberFormat="1" applyFont="1" applyFill="1" applyBorder="1">
      <alignment/>
      <protection/>
    </xf>
    <xf numFmtId="37" fontId="7" fillId="33" borderId="0" xfId="15" applyNumberFormat="1" applyFont="1" applyFill="1">
      <alignment/>
      <protection/>
    </xf>
    <xf numFmtId="37" fontId="7" fillId="33" borderId="13" xfId="15" applyNumberFormat="1" applyFont="1" applyFill="1" applyBorder="1">
      <alignment/>
      <protection/>
    </xf>
    <xf numFmtId="0" fontId="5" fillId="33" borderId="0" xfId="15" applyFont="1" applyFill="1" applyAlignment="1">
      <alignment horizontal="center"/>
      <protection/>
    </xf>
    <xf numFmtId="0" fontId="7" fillId="0" borderId="0" xfId="15" applyFont="1" applyAlignment="1">
      <alignment horizontal="center"/>
      <protection/>
    </xf>
    <xf numFmtId="0" fontId="5" fillId="35" borderId="0" xfId="15" applyFont="1" applyFill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lHeadYear" xfId="43"/>
    <cellStyle name="Comma" xfId="44"/>
    <cellStyle name="Comma [0]" xfId="45"/>
    <cellStyle name="Currency" xfId="46"/>
    <cellStyle name="Currency [0]" xfId="47"/>
    <cellStyle name="EntryDesc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190500</xdr:colOff>
      <xdr:row>1</xdr:row>
      <xdr:rowOff>9525</xdr:rowOff>
    </xdr:to>
    <xdr:pic>
      <xdr:nvPicPr>
        <xdr:cNvPr id="1" name="Picture 3" descr="Smal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1238250</xdr:colOff>
      <xdr:row>7</xdr:row>
      <xdr:rowOff>152400</xdr:rowOff>
    </xdr:from>
    <xdr:to>
      <xdr:col>0</xdr:col>
      <xdr:colOff>1857375</xdr:colOff>
      <xdr:row>11</xdr:row>
      <xdr:rowOff>28575</xdr:rowOff>
    </xdr:to>
    <xdr:sp>
      <xdr:nvSpPr>
        <xdr:cNvPr id="2" name="ColorPalette" hidden="1"/>
        <xdr:cNvSpPr txBox="1">
          <a:spLocks noChangeArrowheads="1"/>
        </xdr:cNvSpPr>
      </xdr:nvSpPr>
      <xdr:spPr>
        <a:xfrm>
          <a:off x="1238250" y="1266825"/>
          <a:ext cx="6191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171450</xdr:colOff>
      <xdr:row>0</xdr:row>
      <xdr:rowOff>190500</xdr:rowOff>
    </xdr:to>
    <xdr:pic>
      <xdr:nvPicPr>
        <xdr:cNvPr id="1" name="Picture 2" descr="Smal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11\12%20Jun%201011\Year%20End\IR%20Results%20Data%20Pack\IR%20Results%20Data%20Pack%20Jun%20201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242x-d20$\Product%20Reporting\1011\06%20Dec%201011\Half%20year%20end\Briefing%20Notes\Excel%20inputs\fh%20&amp;%20b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242x-d20$\Product%20Reporting\1011\12%20Jun%201011\Year%20End\Briefing%20Notes\Excel%20inputs\Mobile%20fh%20&amp;%20b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P&amp;L $"/>
      <sheetName val="Revenue $"/>
      <sheetName val="BS &amp; ratios"/>
      <sheetName val="CashFlow"/>
      <sheetName val="KPI graphs -1 FY"/>
      <sheetName val="KPI graphs - 2 FY"/>
      <sheetName val="P&amp;L YoY %"/>
      <sheetName val="Revenue YoY %"/>
      <sheetName val="Physicals"/>
      <sheetName val="New mobile numbers"/>
      <sheetName val="Accrued capex"/>
      <sheetName val="Debt"/>
      <sheetName val="FTE"/>
      <sheetName val="BU history"/>
      <sheetName val="FH Tables-Financials"/>
      <sheetName val="FH Tables-Segments"/>
      <sheetName val="FH Tables-Stat data summary"/>
      <sheetName val="FH Tables-other"/>
      <sheetName val="Data-BS"/>
      <sheetName val="Data-Revenue"/>
      <sheetName val="Data-P&amp;L"/>
      <sheetName val="Data-Whs-Retail revenue"/>
      <sheetName val="Data-Physicals (MSG)"/>
      <sheetName val="Data-Physicals Whs-Retail"/>
      <sheetName val="Underlying BU query (MSG)"/>
      <sheetName val="Reported BU query (MSG)"/>
      <sheetName val="Data-ARPU calcs"/>
      <sheetName val="Data-ARPU retrievals"/>
      <sheetName val="Sheet1"/>
    </sheetNames>
    <sheetDataSet>
      <sheetData sheetId="2">
        <row r="9">
          <cell r="B9">
            <v>2053</v>
          </cell>
          <cell r="C9">
            <v>2311</v>
          </cell>
          <cell r="D9">
            <v>1996</v>
          </cell>
          <cell r="E9">
            <v>2021</v>
          </cell>
          <cell r="F9">
            <v>2092</v>
          </cell>
          <cell r="G9">
            <v>2066</v>
          </cell>
          <cell r="H9">
            <v>2152</v>
          </cell>
          <cell r="I9">
            <v>1979</v>
          </cell>
          <cell r="J9">
            <v>1967</v>
          </cell>
          <cell r="K9">
            <v>1740</v>
          </cell>
          <cell r="L9">
            <v>1988</v>
          </cell>
          <cell r="M9">
            <v>1936</v>
          </cell>
          <cell r="P9">
            <v>4364</v>
          </cell>
          <cell r="Q9">
            <v>4017</v>
          </cell>
          <cell r="R9">
            <v>4158</v>
          </cell>
          <cell r="S9">
            <v>4131</v>
          </cell>
          <cell r="T9">
            <v>3707</v>
          </cell>
          <cell r="U9">
            <v>3924</v>
          </cell>
        </row>
        <row r="10">
          <cell r="B10">
            <v>2200</v>
          </cell>
          <cell r="C10">
            <v>2502</v>
          </cell>
          <cell r="D10">
            <v>2566</v>
          </cell>
          <cell r="E10">
            <v>2585</v>
          </cell>
          <cell r="F10">
            <v>2676</v>
          </cell>
          <cell r="G10">
            <v>2505</v>
          </cell>
          <cell r="H10">
            <v>2632</v>
          </cell>
          <cell r="I10">
            <v>2681</v>
          </cell>
          <cell r="J10">
            <v>2615</v>
          </cell>
          <cell r="K10">
            <v>2745</v>
          </cell>
          <cell r="L10">
            <v>3148</v>
          </cell>
          <cell r="M10">
            <v>3035</v>
          </cell>
          <cell r="P10">
            <v>4701</v>
          </cell>
          <cell r="Q10">
            <v>5151</v>
          </cell>
          <cell r="R10">
            <v>5181</v>
          </cell>
          <cell r="S10">
            <v>5313</v>
          </cell>
          <cell r="T10">
            <v>5360</v>
          </cell>
          <cell r="U10">
            <v>6183</v>
          </cell>
        </row>
        <row r="11">
          <cell r="B11">
            <v>2011</v>
          </cell>
          <cell r="C11">
            <v>2415</v>
          </cell>
          <cell r="D11">
            <v>2318</v>
          </cell>
          <cell r="E11">
            <v>2606</v>
          </cell>
          <cell r="F11">
            <v>2539</v>
          </cell>
          <cell r="G11">
            <v>2707</v>
          </cell>
          <cell r="H11">
            <v>2644</v>
          </cell>
          <cell r="I11">
            <v>2581</v>
          </cell>
          <cell r="J11">
            <v>2490</v>
          </cell>
          <cell r="K11">
            <v>2627</v>
          </cell>
          <cell r="L11">
            <v>2693</v>
          </cell>
          <cell r="M11">
            <v>2354</v>
          </cell>
          <cell r="P11">
            <v>4427</v>
          </cell>
          <cell r="Q11">
            <v>4924</v>
          </cell>
          <cell r="R11">
            <v>5246</v>
          </cell>
          <cell r="S11">
            <v>5225</v>
          </cell>
          <cell r="T11">
            <v>5117</v>
          </cell>
          <cell r="U11">
            <v>5047</v>
          </cell>
        </row>
        <row r="12">
          <cell r="B12">
            <v>6264</v>
          </cell>
          <cell r="C12">
            <v>7228</v>
          </cell>
          <cell r="D12">
            <v>6880</v>
          </cell>
          <cell r="E12">
            <v>7212</v>
          </cell>
          <cell r="F12">
            <v>7307</v>
          </cell>
          <cell r="G12">
            <v>7278</v>
          </cell>
          <cell r="H12">
            <v>7428</v>
          </cell>
          <cell r="I12">
            <v>7241</v>
          </cell>
          <cell r="J12">
            <v>7072</v>
          </cell>
          <cell r="K12">
            <v>7112</v>
          </cell>
          <cell r="L12">
            <v>7829</v>
          </cell>
          <cell r="M12">
            <v>7325</v>
          </cell>
          <cell r="P12">
            <v>13492</v>
          </cell>
          <cell r="Q12">
            <v>14092</v>
          </cell>
          <cell r="R12">
            <v>14585</v>
          </cell>
          <cell r="S12">
            <v>14669</v>
          </cell>
          <cell r="T12">
            <v>14184</v>
          </cell>
          <cell r="U12">
            <v>15154</v>
          </cell>
        </row>
        <row r="13">
          <cell r="B13">
            <v>1</v>
          </cell>
          <cell r="C13">
            <v>-6</v>
          </cell>
          <cell r="D13">
            <v>1</v>
          </cell>
          <cell r="E13">
            <v>6</v>
          </cell>
          <cell r="F13">
            <v>0</v>
          </cell>
          <cell r="G13">
            <v>1</v>
          </cell>
          <cell r="H13">
            <v>1</v>
          </cell>
          <cell r="I13">
            <v>-4</v>
          </cell>
          <cell r="J13">
            <v>0</v>
          </cell>
          <cell r="K13">
            <v>-2</v>
          </cell>
          <cell r="L13">
            <v>-1</v>
          </cell>
          <cell r="M13">
            <v>0</v>
          </cell>
          <cell r="P13">
            <v>-5</v>
          </cell>
          <cell r="Q13">
            <v>7</v>
          </cell>
          <cell r="R13">
            <v>1</v>
          </cell>
          <cell r="S13">
            <v>-3</v>
          </cell>
          <cell r="T13">
            <v>-2</v>
          </cell>
          <cell r="U13">
            <v>-1</v>
          </cell>
        </row>
        <row r="14">
          <cell r="B14">
            <v>5294</v>
          </cell>
          <cell r="C14">
            <v>4281</v>
          </cell>
          <cell r="D14">
            <v>4916</v>
          </cell>
          <cell r="E14">
            <v>4945</v>
          </cell>
          <cell r="F14">
            <v>5172</v>
          </cell>
          <cell r="G14">
            <v>5244</v>
          </cell>
          <cell r="H14">
            <v>5334</v>
          </cell>
          <cell r="I14">
            <v>5614</v>
          </cell>
          <cell r="J14">
            <v>5317</v>
          </cell>
          <cell r="K14">
            <v>5530</v>
          </cell>
          <cell r="L14">
            <v>4580</v>
          </cell>
          <cell r="M14">
            <v>5571</v>
          </cell>
          <cell r="P14">
            <v>9575</v>
          </cell>
          <cell r="Q14">
            <v>9861</v>
          </cell>
          <cell r="R14">
            <v>10416</v>
          </cell>
          <cell r="S14">
            <v>10948</v>
          </cell>
          <cell r="T14">
            <v>10847</v>
          </cell>
          <cell r="U14">
            <v>10151</v>
          </cell>
        </row>
        <row r="15">
          <cell r="B15">
            <v>1805</v>
          </cell>
          <cell r="C15">
            <v>2273</v>
          </cell>
          <cell r="D15">
            <v>1978</v>
          </cell>
          <cell r="E15">
            <v>2104</v>
          </cell>
          <cell r="F15">
            <v>2052</v>
          </cell>
          <cell r="G15">
            <v>2138</v>
          </cell>
          <cell r="H15">
            <v>2255</v>
          </cell>
          <cell r="I15">
            <v>2135</v>
          </cell>
          <cell r="J15">
            <v>2185</v>
          </cell>
          <cell r="K15">
            <v>2161</v>
          </cell>
          <cell r="L15">
            <v>2204</v>
          </cell>
          <cell r="M15">
            <v>2255</v>
          </cell>
          <cell r="P15">
            <v>4078</v>
          </cell>
          <cell r="Q15">
            <v>4082</v>
          </cell>
          <cell r="R15">
            <v>4190</v>
          </cell>
          <cell r="S15">
            <v>4390</v>
          </cell>
          <cell r="T15">
            <v>4346</v>
          </cell>
          <cell r="U15">
            <v>4459</v>
          </cell>
        </row>
        <row r="16">
          <cell r="B16">
            <v>3489</v>
          </cell>
          <cell r="C16">
            <v>2008</v>
          </cell>
          <cell r="D16">
            <v>2938</v>
          </cell>
          <cell r="E16">
            <v>2841</v>
          </cell>
          <cell r="F16">
            <v>3120</v>
          </cell>
          <cell r="G16">
            <v>3106</v>
          </cell>
          <cell r="H16">
            <v>3079</v>
          </cell>
          <cell r="I16">
            <v>3479</v>
          </cell>
          <cell r="J16">
            <v>3132</v>
          </cell>
          <cell r="K16">
            <v>3369</v>
          </cell>
          <cell r="L16">
            <v>2376</v>
          </cell>
          <cell r="M16">
            <v>3316</v>
          </cell>
          <cell r="P16">
            <v>5497</v>
          </cell>
          <cell r="Q16">
            <v>5779</v>
          </cell>
          <cell r="R16">
            <v>6226</v>
          </cell>
          <cell r="S16">
            <v>6558</v>
          </cell>
          <cell r="T16">
            <v>6501</v>
          </cell>
          <cell r="U16">
            <v>5692</v>
          </cell>
        </row>
        <row r="17">
          <cell r="B17">
            <v>441</v>
          </cell>
          <cell r="C17">
            <v>492</v>
          </cell>
          <cell r="D17">
            <v>520</v>
          </cell>
          <cell r="E17">
            <v>567</v>
          </cell>
          <cell r="F17">
            <v>500</v>
          </cell>
          <cell r="G17">
            <v>586</v>
          </cell>
          <cell r="H17">
            <v>403</v>
          </cell>
          <cell r="I17">
            <v>497</v>
          </cell>
          <cell r="J17">
            <v>520</v>
          </cell>
          <cell r="K17">
            <v>443</v>
          </cell>
          <cell r="L17">
            <v>571</v>
          </cell>
          <cell r="M17">
            <v>564</v>
          </cell>
          <cell r="P17">
            <v>933</v>
          </cell>
          <cell r="Q17">
            <v>1087</v>
          </cell>
          <cell r="R17">
            <v>1086</v>
          </cell>
          <cell r="S17">
            <v>900</v>
          </cell>
          <cell r="T17">
            <v>963</v>
          </cell>
          <cell r="U17">
            <v>1135</v>
          </cell>
        </row>
        <row r="18">
          <cell r="B18">
            <v>3048</v>
          </cell>
          <cell r="C18">
            <v>1516</v>
          </cell>
          <cell r="D18">
            <v>2418</v>
          </cell>
          <cell r="E18">
            <v>2274</v>
          </cell>
          <cell r="F18">
            <v>2620</v>
          </cell>
          <cell r="G18">
            <v>2520</v>
          </cell>
          <cell r="H18">
            <v>2676</v>
          </cell>
          <cell r="I18">
            <v>2982</v>
          </cell>
          <cell r="J18">
            <v>2612</v>
          </cell>
          <cell r="K18">
            <v>2926</v>
          </cell>
          <cell r="L18">
            <v>1805</v>
          </cell>
          <cell r="M18">
            <v>2752</v>
          </cell>
          <cell r="P18">
            <v>4564</v>
          </cell>
          <cell r="Q18">
            <v>4692</v>
          </cell>
          <cell r="R18">
            <v>5140</v>
          </cell>
          <cell r="S18">
            <v>5658</v>
          </cell>
          <cell r="T18">
            <v>5538</v>
          </cell>
          <cell r="U18">
            <v>4557</v>
          </cell>
        </row>
        <row r="19">
          <cell r="B19">
            <v>904</v>
          </cell>
          <cell r="C19">
            <v>477</v>
          </cell>
          <cell r="D19">
            <v>706</v>
          </cell>
          <cell r="E19">
            <v>711</v>
          </cell>
          <cell r="F19">
            <v>678</v>
          </cell>
          <cell r="G19">
            <v>751</v>
          </cell>
          <cell r="H19">
            <v>755</v>
          </cell>
          <cell r="I19">
            <v>827</v>
          </cell>
          <cell r="J19">
            <v>726</v>
          </cell>
          <cell r="K19">
            <v>872</v>
          </cell>
          <cell r="L19">
            <v>598</v>
          </cell>
          <cell r="M19">
            <v>709</v>
          </cell>
          <cell r="P19">
            <v>1381</v>
          </cell>
          <cell r="Q19">
            <v>1417</v>
          </cell>
          <cell r="R19">
            <v>1429</v>
          </cell>
          <cell r="S19">
            <v>1582</v>
          </cell>
          <cell r="T19">
            <v>1598</v>
          </cell>
          <cell r="U19">
            <v>1307</v>
          </cell>
        </row>
        <row r="20">
          <cell r="B20">
            <v>2144</v>
          </cell>
          <cell r="C20">
            <v>1039</v>
          </cell>
          <cell r="D20">
            <v>1712</v>
          </cell>
          <cell r="E20">
            <v>1563</v>
          </cell>
          <cell r="F20">
            <v>1942</v>
          </cell>
          <cell r="G20">
            <v>1769</v>
          </cell>
          <cell r="H20">
            <v>1921</v>
          </cell>
          <cell r="I20">
            <v>2155</v>
          </cell>
          <cell r="J20">
            <v>1886</v>
          </cell>
          <cell r="K20">
            <v>2054</v>
          </cell>
          <cell r="L20">
            <v>1207</v>
          </cell>
          <cell r="M20">
            <v>2043</v>
          </cell>
          <cell r="P20">
            <v>3183</v>
          </cell>
          <cell r="Q20">
            <v>3275</v>
          </cell>
          <cell r="R20">
            <v>3711</v>
          </cell>
          <cell r="S20">
            <v>4076</v>
          </cell>
          <cell r="T20">
            <v>3940</v>
          </cell>
          <cell r="U20">
            <v>3250</v>
          </cell>
        </row>
      </sheetData>
      <sheetData sheetId="3">
        <row r="8">
          <cell r="B8">
            <v>1658</v>
          </cell>
          <cell r="C8">
            <v>1659</v>
          </cell>
          <cell r="D8">
            <v>1663</v>
          </cell>
          <cell r="E8">
            <v>1670</v>
          </cell>
          <cell r="F8">
            <v>1657</v>
          </cell>
          <cell r="G8">
            <v>1621</v>
          </cell>
          <cell r="H8">
            <v>1592</v>
          </cell>
          <cell r="I8">
            <v>1565</v>
          </cell>
          <cell r="J8">
            <v>1508</v>
          </cell>
          <cell r="K8">
            <v>1470</v>
          </cell>
          <cell r="L8">
            <v>1441</v>
          </cell>
          <cell r="M8">
            <v>1415</v>
          </cell>
          <cell r="P8">
            <v>3317</v>
          </cell>
          <cell r="Q8">
            <v>3333</v>
          </cell>
          <cell r="R8">
            <v>3278</v>
          </cell>
          <cell r="S8">
            <v>3157</v>
          </cell>
          <cell r="T8">
            <v>2978</v>
          </cell>
          <cell r="U8">
            <v>2856</v>
          </cell>
        </row>
        <row r="9">
          <cell r="B9">
            <v>553</v>
          </cell>
          <cell r="C9">
            <v>470</v>
          </cell>
          <cell r="D9">
            <v>432</v>
          </cell>
          <cell r="E9">
            <v>413</v>
          </cell>
          <cell r="F9">
            <v>388</v>
          </cell>
          <cell r="G9">
            <v>348</v>
          </cell>
          <cell r="H9">
            <v>328</v>
          </cell>
          <cell r="I9">
            <v>305</v>
          </cell>
          <cell r="J9">
            <v>286</v>
          </cell>
          <cell r="K9">
            <v>252</v>
          </cell>
          <cell r="L9">
            <v>228</v>
          </cell>
          <cell r="M9">
            <v>199</v>
          </cell>
          <cell r="P9">
            <v>1023</v>
          </cell>
          <cell r="Q9">
            <v>845</v>
          </cell>
          <cell r="R9">
            <v>736</v>
          </cell>
          <cell r="S9">
            <v>633</v>
          </cell>
          <cell r="T9">
            <v>538</v>
          </cell>
          <cell r="U9">
            <v>427</v>
          </cell>
        </row>
        <row r="10">
          <cell r="B10">
            <v>123</v>
          </cell>
          <cell r="C10">
            <v>123</v>
          </cell>
          <cell r="D10">
            <v>125</v>
          </cell>
          <cell r="E10">
            <v>132</v>
          </cell>
          <cell r="F10">
            <v>134</v>
          </cell>
          <cell r="G10">
            <v>135</v>
          </cell>
          <cell r="H10">
            <v>135</v>
          </cell>
          <cell r="I10">
            <v>132</v>
          </cell>
          <cell r="J10">
            <v>128</v>
          </cell>
          <cell r="K10">
            <v>128</v>
          </cell>
          <cell r="L10">
            <v>131</v>
          </cell>
          <cell r="M10">
            <v>132</v>
          </cell>
          <cell r="P10">
            <v>246</v>
          </cell>
          <cell r="Q10">
            <v>257</v>
          </cell>
          <cell r="R10">
            <v>269</v>
          </cell>
          <cell r="S10">
            <v>267</v>
          </cell>
          <cell r="T10">
            <v>256</v>
          </cell>
          <cell r="U10">
            <v>263</v>
          </cell>
        </row>
        <row r="11">
          <cell r="B11">
            <v>470</v>
          </cell>
          <cell r="C11">
            <v>442</v>
          </cell>
          <cell r="D11">
            <v>408</v>
          </cell>
          <cell r="E11">
            <v>400</v>
          </cell>
          <cell r="F11">
            <v>385</v>
          </cell>
          <cell r="G11">
            <v>364</v>
          </cell>
          <cell r="H11">
            <v>349</v>
          </cell>
          <cell r="I11">
            <v>331</v>
          </cell>
          <cell r="J11">
            <v>315</v>
          </cell>
          <cell r="K11">
            <v>288</v>
          </cell>
          <cell r="L11">
            <v>274</v>
          </cell>
          <cell r="M11">
            <v>260</v>
          </cell>
          <cell r="P11">
            <v>913</v>
          </cell>
          <cell r="Q11">
            <v>808</v>
          </cell>
          <cell r="R11">
            <v>749</v>
          </cell>
          <cell r="S11">
            <v>680</v>
          </cell>
          <cell r="T11">
            <v>603</v>
          </cell>
          <cell r="U11">
            <v>534</v>
          </cell>
        </row>
        <row r="12">
          <cell r="B12">
            <v>621</v>
          </cell>
          <cell r="C12">
            <v>595</v>
          </cell>
          <cell r="D12">
            <v>608</v>
          </cell>
          <cell r="E12">
            <v>600</v>
          </cell>
          <cell r="F12">
            <v>615</v>
          </cell>
          <cell r="G12">
            <v>607</v>
          </cell>
          <cell r="H12">
            <v>615</v>
          </cell>
          <cell r="I12">
            <v>599</v>
          </cell>
          <cell r="J12">
            <v>580</v>
          </cell>
          <cell r="K12">
            <v>539</v>
          </cell>
          <cell r="L12">
            <v>516</v>
          </cell>
          <cell r="M12">
            <v>486</v>
          </cell>
          <cell r="P12">
            <v>1215</v>
          </cell>
          <cell r="Q12">
            <v>1208</v>
          </cell>
          <cell r="R12">
            <v>1222</v>
          </cell>
          <cell r="S12">
            <v>1214</v>
          </cell>
          <cell r="T12">
            <v>1119</v>
          </cell>
          <cell r="U12">
            <v>1002</v>
          </cell>
        </row>
        <row r="13">
          <cell r="B13">
            <v>106</v>
          </cell>
          <cell r="C13">
            <v>96</v>
          </cell>
          <cell r="D13">
            <v>94</v>
          </cell>
          <cell r="E13">
            <v>90</v>
          </cell>
          <cell r="F13">
            <v>92</v>
          </cell>
          <cell r="G13">
            <v>89</v>
          </cell>
          <cell r="H13">
            <v>90</v>
          </cell>
          <cell r="I13">
            <v>85</v>
          </cell>
          <cell r="J13">
            <v>82</v>
          </cell>
          <cell r="K13">
            <v>70</v>
          </cell>
          <cell r="L13">
            <v>67</v>
          </cell>
          <cell r="M13">
            <v>56</v>
          </cell>
          <cell r="P13">
            <v>201</v>
          </cell>
          <cell r="Q13">
            <v>184</v>
          </cell>
          <cell r="R13">
            <v>181</v>
          </cell>
          <cell r="S13">
            <v>175</v>
          </cell>
          <cell r="T13">
            <v>152</v>
          </cell>
          <cell r="U13">
            <v>123</v>
          </cell>
        </row>
        <row r="14">
          <cell r="B14">
            <v>146</v>
          </cell>
          <cell r="C14">
            <v>140</v>
          </cell>
          <cell r="D14">
            <v>133</v>
          </cell>
          <cell r="E14">
            <v>119</v>
          </cell>
          <cell r="F14">
            <v>120</v>
          </cell>
          <cell r="G14">
            <v>111</v>
          </cell>
          <cell r="H14">
            <v>109</v>
          </cell>
          <cell r="I14">
            <v>101</v>
          </cell>
          <cell r="J14">
            <v>97</v>
          </cell>
          <cell r="K14">
            <v>89</v>
          </cell>
          <cell r="L14">
            <v>86</v>
          </cell>
          <cell r="M14">
            <v>78</v>
          </cell>
          <cell r="P14">
            <v>286</v>
          </cell>
          <cell r="Q14">
            <v>252</v>
          </cell>
          <cell r="R14">
            <v>231</v>
          </cell>
          <cell r="S14">
            <v>210</v>
          </cell>
          <cell r="T14">
            <v>186</v>
          </cell>
          <cell r="U14">
            <v>164</v>
          </cell>
        </row>
        <row r="15">
          <cell r="B15">
            <v>3677</v>
          </cell>
          <cell r="C15">
            <v>3525</v>
          </cell>
          <cell r="D15">
            <v>3463</v>
          </cell>
          <cell r="E15">
            <v>3424</v>
          </cell>
          <cell r="F15">
            <v>3391</v>
          </cell>
          <cell r="G15">
            <v>3275</v>
          </cell>
          <cell r="H15">
            <v>3218</v>
          </cell>
          <cell r="I15">
            <v>3118</v>
          </cell>
          <cell r="J15">
            <v>2996</v>
          </cell>
          <cell r="K15">
            <v>2836</v>
          </cell>
          <cell r="L15">
            <v>2743</v>
          </cell>
          <cell r="M15">
            <v>2627</v>
          </cell>
          <cell r="P15">
            <v>7201</v>
          </cell>
          <cell r="Q15">
            <v>6887</v>
          </cell>
          <cell r="R15">
            <v>6666</v>
          </cell>
          <cell r="S15">
            <v>6336</v>
          </cell>
          <cell r="T15">
            <v>5832</v>
          </cell>
          <cell r="U15">
            <v>5370</v>
          </cell>
        </row>
        <row r="24">
          <cell r="B24">
            <v>357</v>
          </cell>
          <cell r="C24">
            <v>413</v>
          </cell>
          <cell r="D24">
            <v>491</v>
          </cell>
          <cell r="E24">
            <v>560</v>
          </cell>
          <cell r="F24">
            <v>650</v>
          </cell>
          <cell r="G24">
            <v>703</v>
          </cell>
          <cell r="H24">
            <v>783</v>
          </cell>
          <cell r="I24">
            <v>785</v>
          </cell>
          <cell r="J24">
            <v>791</v>
          </cell>
          <cell r="K24">
            <v>781</v>
          </cell>
          <cell r="L24">
            <v>794</v>
          </cell>
          <cell r="M24">
            <v>800</v>
          </cell>
          <cell r="P24">
            <v>770</v>
          </cell>
          <cell r="Q24">
            <v>1051</v>
          </cell>
          <cell r="R24">
            <v>1353</v>
          </cell>
          <cell r="S24">
            <v>1568</v>
          </cell>
          <cell r="T24">
            <v>1572</v>
          </cell>
          <cell r="U24">
            <v>1594</v>
          </cell>
        </row>
        <row r="25">
          <cell r="B25">
            <v>202</v>
          </cell>
          <cell r="C25">
            <v>247</v>
          </cell>
          <cell r="D25">
            <v>267</v>
          </cell>
          <cell r="E25">
            <v>275</v>
          </cell>
          <cell r="F25">
            <v>272</v>
          </cell>
          <cell r="G25">
            <v>259</v>
          </cell>
          <cell r="H25">
            <v>239</v>
          </cell>
          <cell r="I25">
            <v>230</v>
          </cell>
          <cell r="J25">
            <v>226</v>
          </cell>
          <cell r="K25">
            <v>223</v>
          </cell>
          <cell r="L25">
            <v>208</v>
          </cell>
          <cell r="M25">
            <v>197</v>
          </cell>
          <cell r="P25">
            <v>449</v>
          </cell>
          <cell r="Q25">
            <v>542</v>
          </cell>
          <cell r="R25">
            <v>531</v>
          </cell>
          <cell r="S25">
            <v>469</v>
          </cell>
          <cell r="T25">
            <v>449</v>
          </cell>
          <cell r="U25">
            <v>405</v>
          </cell>
        </row>
        <row r="26">
          <cell r="B26">
            <v>6</v>
          </cell>
          <cell r="C26">
            <v>13</v>
          </cell>
          <cell r="D26">
            <v>11</v>
          </cell>
          <cell r="E26">
            <v>12</v>
          </cell>
          <cell r="F26">
            <v>6</v>
          </cell>
          <cell r="G26">
            <v>17</v>
          </cell>
          <cell r="H26">
            <v>14</v>
          </cell>
          <cell r="I26">
            <v>15</v>
          </cell>
          <cell r="J26">
            <v>20</v>
          </cell>
          <cell r="K26">
            <v>20</v>
          </cell>
          <cell r="L26">
            <v>17</v>
          </cell>
          <cell r="M26">
            <v>14</v>
          </cell>
          <cell r="P26">
            <v>19</v>
          </cell>
          <cell r="Q26">
            <v>23</v>
          </cell>
          <cell r="R26">
            <v>23</v>
          </cell>
          <cell r="S26">
            <v>29</v>
          </cell>
          <cell r="T26">
            <v>40</v>
          </cell>
          <cell r="U26">
            <v>31</v>
          </cell>
        </row>
        <row r="27">
          <cell r="B27">
            <v>117</v>
          </cell>
          <cell r="C27">
            <v>102</v>
          </cell>
          <cell r="D27">
            <v>79</v>
          </cell>
          <cell r="E27">
            <v>65</v>
          </cell>
          <cell r="F27">
            <v>52</v>
          </cell>
          <cell r="G27">
            <v>41</v>
          </cell>
          <cell r="H27">
            <v>35</v>
          </cell>
          <cell r="I27">
            <v>24</v>
          </cell>
          <cell r="J27">
            <v>20</v>
          </cell>
          <cell r="K27">
            <v>14</v>
          </cell>
          <cell r="L27">
            <v>12</v>
          </cell>
          <cell r="M27">
            <v>9</v>
          </cell>
          <cell r="P27">
            <v>220</v>
          </cell>
          <cell r="Q27">
            <v>144</v>
          </cell>
          <cell r="R27">
            <v>93</v>
          </cell>
          <cell r="S27">
            <v>59</v>
          </cell>
          <cell r="T27">
            <v>34</v>
          </cell>
          <cell r="U27">
            <v>21</v>
          </cell>
        </row>
        <row r="28">
          <cell r="B28">
            <v>3</v>
          </cell>
          <cell r="C28">
            <v>3</v>
          </cell>
          <cell r="D28">
            <v>3</v>
          </cell>
          <cell r="E28">
            <v>4</v>
          </cell>
          <cell r="F28">
            <v>9</v>
          </cell>
          <cell r="G28">
            <v>11</v>
          </cell>
          <cell r="H28">
            <v>13</v>
          </cell>
          <cell r="I28">
            <v>22</v>
          </cell>
          <cell r="J28">
            <v>26</v>
          </cell>
          <cell r="K28">
            <v>23</v>
          </cell>
          <cell r="L28">
            <v>22</v>
          </cell>
          <cell r="M28">
            <v>18</v>
          </cell>
          <cell r="P28">
            <v>5</v>
          </cell>
          <cell r="Q28">
            <v>7</v>
          </cell>
          <cell r="R28">
            <v>20</v>
          </cell>
          <cell r="S28">
            <v>35</v>
          </cell>
          <cell r="T28">
            <v>49</v>
          </cell>
          <cell r="U28">
            <v>40</v>
          </cell>
        </row>
        <row r="29">
          <cell r="B29">
            <v>685</v>
          </cell>
          <cell r="C29">
            <v>778</v>
          </cell>
          <cell r="D29">
            <v>851</v>
          </cell>
          <cell r="E29">
            <v>916</v>
          </cell>
          <cell r="F29">
            <v>989</v>
          </cell>
          <cell r="G29">
            <v>1031</v>
          </cell>
          <cell r="H29">
            <v>1084</v>
          </cell>
          <cell r="I29">
            <v>1076</v>
          </cell>
          <cell r="J29">
            <v>1083</v>
          </cell>
          <cell r="K29">
            <v>1061</v>
          </cell>
          <cell r="L29">
            <v>1053</v>
          </cell>
          <cell r="M29">
            <v>1038</v>
          </cell>
          <cell r="P29">
            <v>1463</v>
          </cell>
          <cell r="Q29">
            <v>1767</v>
          </cell>
          <cell r="R29">
            <v>2020</v>
          </cell>
          <cell r="S29">
            <v>2160</v>
          </cell>
          <cell r="T29">
            <v>2144</v>
          </cell>
          <cell r="U29">
            <v>2091</v>
          </cell>
        </row>
        <row r="35">
          <cell r="B35">
            <v>553</v>
          </cell>
          <cell r="C35">
            <v>513</v>
          </cell>
          <cell r="D35">
            <v>517</v>
          </cell>
          <cell r="E35">
            <v>497</v>
          </cell>
          <cell r="F35">
            <v>495</v>
          </cell>
          <cell r="G35">
            <v>483</v>
          </cell>
          <cell r="H35">
            <v>483</v>
          </cell>
          <cell r="I35">
            <v>459</v>
          </cell>
          <cell r="J35">
            <v>463</v>
          </cell>
          <cell r="K35">
            <v>442</v>
          </cell>
          <cell r="L35">
            <v>447</v>
          </cell>
          <cell r="M35">
            <v>430</v>
          </cell>
          <cell r="P35">
            <v>1066</v>
          </cell>
          <cell r="Q35">
            <v>1014</v>
          </cell>
          <cell r="R35">
            <v>978</v>
          </cell>
          <cell r="S35">
            <v>942</v>
          </cell>
          <cell r="T35">
            <v>905</v>
          </cell>
          <cell r="U35">
            <v>877</v>
          </cell>
        </row>
        <row r="36">
          <cell r="B36">
            <v>224</v>
          </cell>
          <cell r="C36">
            <v>219</v>
          </cell>
          <cell r="D36">
            <v>223</v>
          </cell>
          <cell r="E36">
            <v>229</v>
          </cell>
          <cell r="F36">
            <v>223</v>
          </cell>
          <cell r="G36">
            <v>224</v>
          </cell>
          <cell r="H36">
            <v>217</v>
          </cell>
          <cell r="I36">
            <v>212</v>
          </cell>
          <cell r="J36">
            <v>204</v>
          </cell>
          <cell r="K36">
            <v>200</v>
          </cell>
          <cell r="L36">
            <v>198</v>
          </cell>
          <cell r="M36">
            <v>191</v>
          </cell>
          <cell r="P36">
            <v>443</v>
          </cell>
          <cell r="Q36">
            <v>452</v>
          </cell>
          <cell r="R36">
            <v>447</v>
          </cell>
          <cell r="S36">
            <v>429</v>
          </cell>
          <cell r="T36">
            <v>404</v>
          </cell>
          <cell r="U36">
            <v>389</v>
          </cell>
        </row>
        <row r="37">
          <cell r="B37">
            <v>50</v>
          </cell>
          <cell r="C37">
            <v>46</v>
          </cell>
          <cell r="D37">
            <v>44</v>
          </cell>
          <cell r="E37">
            <v>41</v>
          </cell>
          <cell r="F37">
            <v>36</v>
          </cell>
          <cell r="G37">
            <v>34</v>
          </cell>
          <cell r="H37">
            <v>30</v>
          </cell>
          <cell r="I37">
            <v>29</v>
          </cell>
          <cell r="J37">
            <v>26</v>
          </cell>
          <cell r="K37">
            <v>23</v>
          </cell>
          <cell r="L37">
            <v>22</v>
          </cell>
          <cell r="M37">
            <v>18</v>
          </cell>
          <cell r="P37">
            <v>96</v>
          </cell>
          <cell r="Q37">
            <v>85</v>
          </cell>
          <cell r="R37">
            <v>70</v>
          </cell>
          <cell r="S37">
            <v>59</v>
          </cell>
          <cell r="T37">
            <v>49</v>
          </cell>
          <cell r="U37">
            <v>40</v>
          </cell>
        </row>
        <row r="38">
          <cell r="B38">
            <v>81</v>
          </cell>
          <cell r="C38">
            <v>77</v>
          </cell>
          <cell r="D38">
            <v>78</v>
          </cell>
          <cell r="E38">
            <v>81</v>
          </cell>
          <cell r="F38">
            <v>74</v>
          </cell>
          <cell r="G38">
            <v>64</v>
          </cell>
          <cell r="H38">
            <v>67</v>
          </cell>
          <cell r="I38">
            <v>65</v>
          </cell>
          <cell r="J38">
            <v>53</v>
          </cell>
          <cell r="K38">
            <v>57</v>
          </cell>
          <cell r="L38">
            <v>94</v>
          </cell>
          <cell r="M38">
            <v>77</v>
          </cell>
          <cell r="P38">
            <v>158</v>
          </cell>
          <cell r="Q38">
            <v>159</v>
          </cell>
          <cell r="R38">
            <v>138</v>
          </cell>
          <cell r="S38">
            <v>132</v>
          </cell>
          <cell r="T38">
            <v>110</v>
          </cell>
          <cell r="U38">
            <v>171</v>
          </cell>
        </row>
        <row r="39">
          <cell r="B39">
            <v>82</v>
          </cell>
          <cell r="C39">
            <v>87</v>
          </cell>
          <cell r="D39">
            <v>89</v>
          </cell>
          <cell r="E39">
            <v>96</v>
          </cell>
          <cell r="F39">
            <v>112</v>
          </cell>
          <cell r="G39">
            <v>149</v>
          </cell>
          <cell r="H39">
            <v>171</v>
          </cell>
          <cell r="I39">
            <v>182</v>
          </cell>
          <cell r="J39">
            <v>193</v>
          </cell>
          <cell r="K39">
            <v>206</v>
          </cell>
          <cell r="L39">
            <v>222</v>
          </cell>
          <cell r="M39">
            <v>226</v>
          </cell>
          <cell r="P39">
            <v>169</v>
          </cell>
          <cell r="Q39">
            <v>185</v>
          </cell>
          <cell r="R39">
            <v>261</v>
          </cell>
          <cell r="S39">
            <v>353</v>
          </cell>
          <cell r="T39">
            <v>399</v>
          </cell>
          <cell r="U39">
            <v>448</v>
          </cell>
        </row>
        <row r="44">
          <cell r="B44">
            <v>108</v>
          </cell>
          <cell r="C44">
            <v>101</v>
          </cell>
          <cell r="D44">
            <v>100</v>
          </cell>
          <cell r="E44">
            <v>96</v>
          </cell>
          <cell r="F44">
            <v>89</v>
          </cell>
          <cell r="G44">
            <v>84</v>
          </cell>
          <cell r="H44">
            <v>84</v>
          </cell>
          <cell r="I44">
            <v>73</v>
          </cell>
          <cell r="J44">
            <v>73</v>
          </cell>
          <cell r="K44">
            <v>66</v>
          </cell>
          <cell r="L44">
            <v>61</v>
          </cell>
          <cell r="M44">
            <v>56</v>
          </cell>
          <cell r="P44">
            <v>210</v>
          </cell>
          <cell r="Q44">
            <v>196</v>
          </cell>
          <cell r="R44">
            <v>173</v>
          </cell>
          <cell r="S44">
            <v>157</v>
          </cell>
          <cell r="T44">
            <v>139</v>
          </cell>
          <cell r="U44">
            <v>117</v>
          </cell>
        </row>
        <row r="45">
          <cell r="B45">
            <v>5461</v>
          </cell>
          <cell r="C45">
            <v>5345</v>
          </cell>
          <cell r="D45">
            <v>5365</v>
          </cell>
          <cell r="E45">
            <v>5380</v>
          </cell>
          <cell r="F45">
            <v>5409</v>
          </cell>
          <cell r="G45">
            <v>5344</v>
          </cell>
          <cell r="H45">
            <v>5354</v>
          </cell>
          <cell r="I45">
            <v>5214</v>
          </cell>
          <cell r="J45">
            <v>5091</v>
          </cell>
          <cell r="K45">
            <v>4891</v>
          </cell>
          <cell r="L45">
            <v>4840</v>
          </cell>
          <cell r="M45">
            <v>4663</v>
          </cell>
          <cell r="P45">
            <v>10806</v>
          </cell>
          <cell r="Q45">
            <v>10745</v>
          </cell>
          <cell r="R45">
            <v>10753</v>
          </cell>
          <cell r="S45">
            <v>10568</v>
          </cell>
          <cell r="T45">
            <v>9982</v>
          </cell>
          <cell r="U45">
            <v>9503</v>
          </cell>
        </row>
        <row r="66">
          <cell r="B66">
            <v>1945</v>
          </cell>
          <cell r="C66">
            <v>1913</v>
          </cell>
          <cell r="D66">
            <v>2103</v>
          </cell>
          <cell r="E66">
            <v>2192</v>
          </cell>
          <cell r="F66">
            <v>2409</v>
          </cell>
          <cell r="G66">
            <v>2507</v>
          </cell>
          <cell r="P66">
            <v>3858</v>
          </cell>
          <cell r="Q66">
            <v>4295</v>
          </cell>
        </row>
        <row r="67">
          <cell r="B67">
            <v>293</v>
          </cell>
          <cell r="C67">
            <v>275</v>
          </cell>
          <cell r="D67">
            <v>256</v>
          </cell>
          <cell r="E67">
            <v>243</v>
          </cell>
          <cell r="F67">
            <v>220</v>
          </cell>
          <cell r="G67">
            <v>222</v>
          </cell>
          <cell r="P67">
            <v>568</v>
          </cell>
          <cell r="Q67">
            <v>499</v>
          </cell>
        </row>
        <row r="69">
          <cell r="B69">
            <v>41</v>
          </cell>
          <cell r="C69">
            <v>50</v>
          </cell>
          <cell r="D69">
            <v>66</v>
          </cell>
          <cell r="E69">
            <v>79</v>
          </cell>
          <cell r="F69">
            <v>98</v>
          </cell>
          <cell r="G69">
            <v>92</v>
          </cell>
          <cell r="P69">
            <v>91</v>
          </cell>
          <cell r="Q69">
            <v>145</v>
          </cell>
        </row>
        <row r="70">
          <cell r="B70">
            <v>2279</v>
          </cell>
          <cell r="C70">
            <v>2238</v>
          </cell>
          <cell r="D70">
            <v>2425</v>
          </cell>
          <cell r="E70">
            <v>2514</v>
          </cell>
          <cell r="F70">
            <v>2727</v>
          </cell>
          <cell r="G70">
            <v>2821</v>
          </cell>
          <cell r="P70">
            <v>4517</v>
          </cell>
          <cell r="Q70">
            <v>4939</v>
          </cell>
        </row>
        <row r="75">
          <cell r="B75">
            <v>213</v>
          </cell>
          <cell r="C75">
            <v>256</v>
          </cell>
          <cell r="D75">
            <v>364</v>
          </cell>
          <cell r="E75">
            <v>380</v>
          </cell>
          <cell r="F75">
            <v>477</v>
          </cell>
          <cell r="G75">
            <v>384</v>
          </cell>
          <cell r="P75">
            <v>469</v>
          </cell>
          <cell r="Q75">
            <v>744</v>
          </cell>
        </row>
        <row r="76">
          <cell r="B76">
            <v>2492</v>
          </cell>
          <cell r="C76">
            <v>2494</v>
          </cell>
          <cell r="D76">
            <v>2789</v>
          </cell>
          <cell r="E76">
            <v>2894</v>
          </cell>
          <cell r="F76">
            <v>3204</v>
          </cell>
          <cell r="G76">
            <v>3205</v>
          </cell>
          <cell r="P76">
            <v>4986</v>
          </cell>
          <cell r="Q76">
            <v>5683</v>
          </cell>
        </row>
        <row r="83">
          <cell r="B83">
            <v>424</v>
          </cell>
          <cell r="C83">
            <v>397</v>
          </cell>
          <cell r="D83">
            <v>377</v>
          </cell>
          <cell r="E83">
            <v>368</v>
          </cell>
          <cell r="F83">
            <v>350</v>
          </cell>
          <cell r="G83">
            <v>340</v>
          </cell>
          <cell r="H83">
            <v>328</v>
          </cell>
          <cell r="I83">
            <v>300</v>
          </cell>
          <cell r="J83">
            <v>269</v>
          </cell>
          <cell r="K83">
            <v>213</v>
          </cell>
          <cell r="L83">
            <v>187</v>
          </cell>
          <cell r="M83">
            <v>163</v>
          </cell>
          <cell r="P83">
            <v>821</v>
          </cell>
          <cell r="Q83">
            <v>745</v>
          </cell>
          <cell r="R83">
            <v>690</v>
          </cell>
          <cell r="S83">
            <v>628</v>
          </cell>
          <cell r="T83">
            <v>482</v>
          </cell>
          <cell r="U83">
            <v>350</v>
          </cell>
        </row>
        <row r="84">
          <cell r="B84">
            <v>48</v>
          </cell>
          <cell r="C84">
            <v>52</v>
          </cell>
          <cell r="D84">
            <v>47</v>
          </cell>
          <cell r="E84">
            <v>49</v>
          </cell>
          <cell r="F84">
            <v>49</v>
          </cell>
          <cell r="G84">
            <v>56</v>
          </cell>
          <cell r="H84">
            <v>66</v>
          </cell>
          <cell r="I84">
            <v>69</v>
          </cell>
          <cell r="J84">
            <v>64</v>
          </cell>
          <cell r="K84">
            <v>58</v>
          </cell>
          <cell r="L84">
            <v>58</v>
          </cell>
          <cell r="M84">
            <v>51</v>
          </cell>
          <cell r="P84">
            <v>100</v>
          </cell>
          <cell r="Q84">
            <v>96</v>
          </cell>
          <cell r="R84">
            <v>105</v>
          </cell>
          <cell r="S84">
            <v>135</v>
          </cell>
          <cell r="T84">
            <v>122</v>
          </cell>
          <cell r="U84">
            <v>109</v>
          </cell>
        </row>
        <row r="89">
          <cell r="B89">
            <v>148</v>
          </cell>
          <cell r="C89">
            <v>172</v>
          </cell>
          <cell r="D89">
            <v>180</v>
          </cell>
          <cell r="E89">
            <v>236</v>
          </cell>
          <cell r="F89">
            <v>252</v>
          </cell>
          <cell r="G89">
            <v>283</v>
          </cell>
          <cell r="H89">
            <v>324</v>
          </cell>
          <cell r="I89">
            <v>352</v>
          </cell>
          <cell r="J89">
            <v>393</v>
          </cell>
          <cell r="K89">
            <v>442</v>
          </cell>
          <cell r="L89">
            <v>472</v>
          </cell>
          <cell r="M89">
            <v>498</v>
          </cell>
          <cell r="P89">
            <v>320</v>
          </cell>
          <cell r="Q89">
            <v>416</v>
          </cell>
          <cell r="R89">
            <v>535</v>
          </cell>
          <cell r="S89">
            <v>676</v>
          </cell>
          <cell r="T89">
            <v>835</v>
          </cell>
          <cell r="U89">
            <v>970</v>
          </cell>
        </row>
        <row r="90">
          <cell r="B90">
            <v>108</v>
          </cell>
          <cell r="C90">
            <v>126</v>
          </cell>
          <cell r="D90">
            <v>127</v>
          </cell>
          <cell r="E90">
            <v>131</v>
          </cell>
          <cell r="F90">
            <v>137</v>
          </cell>
          <cell r="G90">
            <v>141</v>
          </cell>
          <cell r="H90">
            <v>156</v>
          </cell>
          <cell r="I90">
            <v>152</v>
          </cell>
          <cell r="J90">
            <v>168</v>
          </cell>
          <cell r="K90">
            <v>170</v>
          </cell>
          <cell r="L90">
            <v>174</v>
          </cell>
          <cell r="M90">
            <v>168</v>
          </cell>
          <cell r="P90">
            <v>234</v>
          </cell>
          <cell r="Q90">
            <v>258</v>
          </cell>
          <cell r="R90">
            <v>278</v>
          </cell>
          <cell r="S90">
            <v>308</v>
          </cell>
          <cell r="T90">
            <v>338</v>
          </cell>
          <cell r="U90">
            <v>342</v>
          </cell>
        </row>
        <row r="91">
          <cell r="B91">
            <v>728</v>
          </cell>
          <cell r="C91">
            <v>748</v>
          </cell>
          <cell r="D91">
            <v>731</v>
          </cell>
          <cell r="E91">
            <v>784</v>
          </cell>
          <cell r="F91">
            <v>788</v>
          </cell>
          <cell r="G91">
            <v>820</v>
          </cell>
          <cell r="H91">
            <v>874</v>
          </cell>
          <cell r="I91">
            <v>873</v>
          </cell>
          <cell r="J91">
            <v>894</v>
          </cell>
          <cell r="K91">
            <v>883</v>
          </cell>
          <cell r="L91">
            <v>891</v>
          </cell>
          <cell r="M91">
            <v>880</v>
          </cell>
          <cell r="P91">
            <v>1476</v>
          </cell>
          <cell r="Q91">
            <v>1515</v>
          </cell>
          <cell r="R91">
            <v>1608</v>
          </cell>
          <cell r="S91">
            <v>1747</v>
          </cell>
          <cell r="T91">
            <v>1777</v>
          </cell>
          <cell r="U91">
            <v>1771</v>
          </cell>
        </row>
        <row r="97">
          <cell r="B97">
            <v>571</v>
          </cell>
          <cell r="C97">
            <v>617</v>
          </cell>
          <cell r="D97">
            <v>575</v>
          </cell>
          <cell r="E97">
            <v>647</v>
          </cell>
          <cell r="F97">
            <v>611</v>
          </cell>
          <cell r="G97">
            <v>627</v>
          </cell>
          <cell r="H97">
            <v>590</v>
          </cell>
          <cell r="I97">
            <v>612</v>
          </cell>
          <cell r="J97">
            <v>480</v>
          </cell>
          <cell r="K97">
            <v>553</v>
          </cell>
          <cell r="L97">
            <v>486</v>
          </cell>
          <cell r="M97">
            <v>658</v>
          </cell>
          <cell r="P97">
            <v>1188</v>
          </cell>
          <cell r="Q97">
            <v>1222</v>
          </cell>
          <cell r="R97">
            <v>1238</v>
          </cell>
          <cell r="S97">
            <v>1202</v>
          </cell>
          <cell r="T97">
            <v>1033</v>
          </cell>
          <cell r="U97">
            <v>1144</v>
          </cell>
        </row>
        <row r="100">
          <cell r="B100">
            <v>6</v>
          </cell>
          <cell r="C100">
            <v>6</v>
          </cell>
          <cell r="D100">
            <v>7</v>
          </cell>
          <cell r="E100">
            <v>6</v>
          </cell>
          <cell r="F100">
            <v>7</v>
          </cell>
          <cell r="G100">
            <v>8</v>
          </cell>
          <cell r="H100">
            <v>10</v>
          </cell>
          <cell r="I100">
            <v>60</v>
          </cell>
          <cell r="J100">
            <v>89</v>
          </cell>
          <cell r="K100">
            <v>55</v>
          </cell>
          <cell r="L100">
            <v>47</v>
          </cell>
          <cell r="M100">
            <v>38</v>
          </cell>
          <cell r="P100">
            <v>12</v>
          </cell>
          <cell r="Q100">
            <v>13</v>
          </cell>
          <cell r="R100">
            <v>15</v>
          </cell>
          <cell r="S100">
            <v>70</v>
          </cell>
          <cell r="T100">
            <v>144</v>
          </cell>
          <cell r="U100">
            <v>85</v>
          </cell>
        </row>
        <row r="109">
          <cell r="B109">
            <v>996</v>
          </cell>
          <cell r="C109">
            <v>818</v>
          </cell>
          <cell r="D109">
            <v>879</v>
          </cell>
          <cell r="E109">
            <v>1075</v>
          </cell>
          <cell r="F109">
            <v>948</v>
          </cell>
          <cell r="G109">
            <v>1168</v>
          </cell>
          <cell r="H109">
            <v>1028</v>
          </cell>
          <cell r="I109">
            <v>1231</v>
          </cell>
          <cell r="J109">
            <v>975</v>
          </cell>
          <cell r="K109">
            <v>1190</v>
          </cell>
          <cell r="L109">
            <v>793</v>
          </cell>
          <cell r="M109">
            <v>1116</v>
          </cell>
          <cell r="P109">
            <v>1814</v>
          </cell>
          <cell r="Q109">
            <v>1954</v>
          </cell>
          <cell r="R109">
            <v>2116</v>
          </cell>
          <cell r="S109">
            <v>2259</v>
          </cell>
          <cell r="T109">
            <v>2165</v>
          </cell>
          <cell r="U109">
            <v>1909</v>
          </cell>
        </row>
        <row r="110">
          <cell r="B110">
            <v>373</v>
          </cell>
          <cell r="C110">
            <v>457</v>
          </cell>
          <cell r="D110">
            <v>519</v>
          </cell>
          <cell r="E110">
            <v>481</v>
          </cell>
          <cell r="F110">
            <v>485</v>
          </cell>
          <cell r="G110">
            <v>432</v>
          </cell>
          <cell r="H110">
            <v>495</v>
          </cell>
          <cell r="I110">
            <v>494</v>
          </cell>
          <cell r="J110">
            <v>374</v>
          </cell>
          <cell r="K110">
            <v>396</v>
          </cell>
          <cell r="L110">
            <v>424</v>
          </cell>
          <cell r="M110">
            <v>390</v>
          </cell>
          <cell r="P110">
            <v>830</v>
          </cell>
          <cell r="Q110">
            <v>1000</v>
          </cell>
          <cell r="R110">
            <v>917</v>
          </cell>
          <cell r="S110">
            <v>989</v>
          </cell>
          <cell r="T110">
            <v>770</v>
          </cell>
          <cell r="U110">
            <v>814</v>
          </cell>
        </row>
        <row r="111">
          <cell r="B111">
            <v>321</v>
          </cell>
          <cell r="C111">
            <v>298</v>
          </cell>
          <cell r="D111">
            <v>286</v>
          </cell>
          <cell r="E111">
            <v>287</v>
          </cell>
          <cell r="F111">
            <v>287</v>
          </cell>
          <cell r="G111">
            <v>275</v>
          </cell>
          <cell r="H111">
            <v>275</v>
          </cell>
          <cell r="I111">
            <v>272</v>
          </cell>
          <cell r="J111">
            <v>269</v>
          </cell>
          <cell r="K111">
            <v>260</v>
          </cell>
          <cell r="L111">
            <v>265</v>
          </cell>
          <cell r="M111">
            <v>251</v>
          </cell>
          <cell r="P111">
            <v>620</v>
          </cell>
          <cell r="Q111">
            <v>573</v>
          </cell>
          <cell r="R111">
            <v>562</v>
          </cell>
          <cell r="S111">
            <v>547</v>
          </cell>
          <cell r="T111">
            <v>529</v>
          </cell>
          <cell r="U111">
            <v>516</v>
          </cell>
        </row>
        <row r="112">
          <cell r="B112">
            <v>139</v>
          </cell>
          <cell r="C112">
            <v>156</v>
          </cell>
          <cell r="D112">
            <v>173</v>
          </cell>
          <cell r="E112">
            <v>175</v>
          </cell>
          <cell r="F112">
            <v>174</v>
          </cell>
          <cell r="G112">
            <v>172</v>
          </cell>
          <cell r="H112">
            <v>195</v>
          </cell>
          <cell r="I112">
            <v>195</v>
          </cell>
          <cell r="J112">
            <v>152</v>
          </cell>
          <cell r="K112">
            <v>141</v>
          </cell>
          <cell r="L112">
            <v>130</v>
          </cell>
          <cell r="M112">
            <v>169</v>
          </cell>
          <cell r="P112">
            <v>295</v>
          </cell>
          <cell r="Q112">
            <v>348</v>
          </cell>
          <cell r="R112">
            <v>346</v>
          </cell>
          <cell r="S112">
            <v>390</v>
          </cell>
          <cell r="T112">
            <v>293</v>
          </cell>
          <cell r="U112">
            <v>299</v>
          </cell>
        </row>
        <row r="113">
          <cell r="B113">
            <v>156</v>
          </cell>
          <cell r="C113">
            <v>164</v>
          </cell>
          <cell r="D113">
            <v>164</v>
          </cell>
          <cell r="E113">
            <v>180</v>
          </cell>
          <cell r="F113">
            <v>204</v>
          </cell>
          <cell r="G113">
            <v>222</v>
          </cell>
          <cell r="H113">
            <v>233</v>
          </cell>
          <cell r="I113">
            <v>234</v>
          </cell>
          <cell r="J113">
            <v>247</v>
          </cell>
          <cell r="K113">
            <v>264</v>
          </cell>
          <cell r="L113">
            <v>286</v>
          </cell>
          <cell r="M113">
            <v>298</v>
          </cell>
          <cell r="P113">
            <v>320</v>
          </cell>
          <cell r="Q113">
            <v>344</v>
          </cell>
          <cell r="R113">
            <v>426</v>
          </cell>
          <cell r="S113">
            <v>467</v>
          </cell>
          <cell r="T113">
            <v>511</v>
          </cell>
          <cell r="U113">
            <v>584</v>
          </cell>
        </row>
        <row r="121">
          <cell r="B121">
            <v>179</v>
          </cell>
          <cell r="C121">
            <v>187</v>
          </cell>
          <cell r="D121">
            <v>142</v>
          </cell>
          <cell r="E121">
            <v>134</v>
          </cell>
          <cell r="F121">
            <v>135</v>
          </cell>
          <cell r="G121">
            <v>132</v>
          </cell>
          <cell r="H121">
            <v>128</v>
          </cell>
          <cell r="I121">
            <v>126</v>
          </cell>
          <cell r="J121">
            <v>128</v>
          </cell>
          <cell r="K121">
            <v>164</v>
          </cell>
          <cell r="L121">
            <v>115</v>
          </cell>
          <cell r="M121">
            <v>143</v>
          </cell>
          <cell r="P121">
            <v>365</v>
          </cell>
          <cell r="Q121">
            <v>276</v>
          </cell>
          <cell r="R121">
            <v>267</v>
          </cell>
          <cell r="S121">
            <v>254</v>
          </cell>
          <cell r="T121">
            <v>292</v>
          </cell>
          <cell r="U121">
            <v>258</v>
          </cell>
        </row>
        <row r="122">
          <cell r="B122">
            <v>11421</v>
          </cell>
          <cell r="C122">
            <v>11291</v>
          </cell>
          <cell r="D122">
            <v>11630</v>
          </cell>
          <cell r="E122">
            <v>12043</v>
          </cell>
          <cell r="F122">
            <v>12252</v>
          </cell>
          <cell r="G122">
            <v>12405</v>
          </cell>
          <cell r="H122">
            <v>12644</v>
          </cell>
          <cell r="I122">
            <v>12727</v>
          </cell>
          <cell r="J122">
            <v>12323</v>
          </cell>
          <cell r="K122">
            <v>12490</v>
          </cell>
          <cell r="L122">
            <v>12263</v>
          </cell>
          <cell r="M122">
            <v>12719.5</v>
          </cell>
          <cell r="P122">
            <v>22712</v>
          </cell>
          <cell r="Q122">
            <v>23673</v>
          </cell>
          <cell r="R122">
            <v>24657</v>
          </cell>
          <cell r="S122">
            <v>25371</v>
          </cell>
          <cell r="T122">
            <v>24813</v>
          </cell>
          <cell r="U122">
            <v>24982.5</v>
          </cell>
        </row>
        <row r="126">
          <cell r="B126">
            <v>10</v>
          </cell>
          <cell r="C126">
            <v>12</v>
          </cell>
          <cell r="D126">
            <v>15</v>
          </cell>
          <cell r="E126">
            <v>21</v>
          </cell>
          <cell r="F126">
            <v>120</v>
          </cell>
          <cell r="G126">
            <v>51</v>
          </cell>
          <cell r="H126">
            <v>66</v>
          </cell>
          <cell r="I126">
            <v>70</v>
          </cell>
          <cell r="J126">
            <v>19</v>
          </cell>
          <cell r="K126">
            <v>85</v>
          </cell>
          <cell r="L126">
            <v>21</v>
          </cell>
          <cell r="M126">
            <v>89.5</v>
          </cell>
          <cell r="P126">
            <v>22</v>
          </cell>
          <cell r="Q126">
            <v>36</v>
          </cell>
          <cell r="R126">
            <v>171</v>
          </cell>
          <cell r="S126">
            <v>136</v>
          </cell>
          <cell r="T126">
            <v>104</v>
          </cell>
          <cell r="U126">
            <v>110</v>
          </cell>
        </row>
        <row r="127">
          <cell r="B127">
            <v>11431</v>
          </cell>
          <cell r="C127">
            <v>11303</v>
          </cell>
          <cell r="D127">
            <v>11645</v>
          </cell>
          <cell r="E127">
            <v>12064</v>
          </cell>
          <cell r="F127">
            <v>12372</v>
          </cell>
          <cell r="G127">
            <v>12456</v>
          </cell>
          <cell r="H127">
            <v>12710</v>
          </cell>
          <cell r="I127">
            <v>12797</v>
          </cell>
          <cell r="J127">
            <v>12342</v>
          </cell>
          <cell r="K127">
            <v>12575</v>
          </cell>
          <cell r="L127">
            <v>12283</v>
          </cell>
          <cell r="M127">
            <v>12810</v>
          </cell>
          <cell r="P127">
            <v>22734</v>
          </cell>
          <cell r="Q127">
            <v>23709</v>
          </cell>
          <cell r="R127">
            <v>24828</v>
          </cell>
          <cell r="S127">
            <v>25507</v>
          </cell>
          <cell r="T127">
            <v>24917</v>
          </cell>
          <cell r="U127">
            <v>25093</v>
          </cell>
        </row>
        <row r="133">
          <cell r="B133">
            <v>128</v>
          </cell>
          <cell r="C133">
            <v>200</v>
          </cell>
          <cell r="D133">
            <v>152</v>
          </cell>
          <cell r="E133">
            <v>99</v>
          </cell>
          <cell r="F133">
            <v>107</v>
          </cell>
          <cell r="G133">
            <v>67</v>
          </cell>
          <cell r="H133">
            <v>53</v>
          </cell>
          <cell r="I133">
            <v>54</v>
          </cell>
          <cell r="J133">
            <v>47</v>
          </cell>
          <cell r="K133">
            <v>65</v>
          </cell>
          <cell r="L133">
            <v>124</v>
          </cell>
          <cell r="M133">
            <v>86.4</v>
          </cell>
          <cell r="P133">
            <v>328</v>
          </cell>
          <cell r="Q133">
            <v>251</v>
          </cell>
          <cell r="R133">
            <v>174</v>
          </cell>
          <cell r="S133">
            <v>107</v>
          </cell>
          <cell r="T133">
            <v>112</v>
          </cell>
          <cell r="U133">
            <v>211</v>
          </cell>
        </row>
        <row r="134">
          <cell r="B134">
            <v>11559</v>
          </cell>
          <cell r="C134">
            <v>11503</v>
          </cell>
          <cell r="D134">
            <v>11797</v>
          </cell>
          <cell r="E134">
            <v>12163</v>
          </cell>
          <cell r="F134">
            <v>12479</v>
          </cell>
          <cell r="G134">
            <v>12523</v>
          </cell>
          <cell r="H134">
            <v>12763</v>
          </cell>
          <cell r="I134">
            <v>12851</v>
          </cell>
          <cell r="J134">
            <v>12389</v>
          </cell>
          <cell r="K134">
            <v>12640</v>
          </cell>
          <cell r="L134">
            <v>12408</v>
          </cell>
          <cell r="M134">
            <v>12896</v>
          </cell>
          <cell r="P134">
            <v>23062</v>
          </cell>
          <cell r="Q134">
            <v>23960</v>
          </cell>
          <cell r="R134">
            <v>25002</v>
          </cell>
          <cell r="S134">
            <v>25614</v>
          </cell>
          <cell r="T134">
            <v>25029</v>
          </cell>
          <cell r="U134">
            <v>25304</v>
          </cell>
        </row>
      </sheetData>
      <sheetData sheetId="10">
        <row r="9">
          <cell r="B9">
            <v>7885</v>
          </cell>
          <cell r="C9">
            <v>7781</v>
          </cell>
          <cell r="D9">
            <v>7739</v>
          </cell>
          <cell r="E9">
            <v>7777.16</v>
          </cell>
          <cell r="F9">
            <v>7825.629999999999</v>
          </cell>
          <cell r="G9">
            <v>7865</v>
          </cell>
          <cell r="H9">
            <v>7829</v>
          </cell>
          <cell r="I9">
            <v>7733</v>
          </cell>
          <cell r="J9">
            <v>7545</v>
          </cell>
          <cell r="K9">
            <v>7407</v>
          </cell>
          <cell r="L9">
            <v>7298</v>
          </cell>
          <cell r="M9">
            <v>7158</v>
          </cell>
          <cell r="P9">
            <v>7781</v>
          </cell>
          <cell r="Q9">
            <v>7777.16</v>
          </cell>
          <cell r="R9">
            <v>7865</v>
          </cell>
          <cell r="S9">
            <v>7733</v>
          </cell>
          <cell r="T9">
            <v>7407</v>
          </cell>
          <cell r="U9">
            <v>7158</v>
          </cell>
        </row>
        <row r="10">
          <cell r="B10">
            <v>2143</v>
          </cell>
          <cell r="C10">
            <v>2160</v>
          </cell>
          <cell r="D10">
            <v>2118</v>
          </cell>
          <cell r="E10">
            <v>1981.21</v>
          </cell>
          <cell r="F10">
            <v>1730.34</v>
          </cell>
          <cell r="G10">
            <v>1496</v>
          </cell>
          <cell r="H10">
            <v>1341.26</v>
          </cell>
          <cell r="I10">
            <v>1285</v>
          </cell>
          <cell r="J10">
            <v>1263</v>
          </cell>
          <cell r="K10">
            <v>1253</v>
          </cell>
          <cell r="L10">
            <v>1235</v>
          </cell>
          <cell r="M10">
            <v>1212</v>
          </cell>
          <cell r="P10">
            <v>2160</v>
          </cell>
          <cell r="Q10">
            <v>1981.21</v>
          </cell>
          <cell r="R10">
            <v>1496</v>
          </cell>
          <cell r="S10">
            <v>1285</v>
          </cell>
          <cell r="T10">
            <v>1253</v>
          </cell>
          <cell r="U10">
            <v>1212</v>
          </cell>
        </row>
        <row r="11">
          <cell r="B11">
            <v>10028</v>
          </cell>
          <cell r="C11">
            <v>9941</v>
          </cell>
          <cell r="D11">
            <v>9857</v>
          </cell>
          <cell r="E11">
            <v>9758.369999999999</v>
          </cell>
          <cell r="F11">
            <v>9555.97</v>
          </cell>
          <cell r="G11">
            <v>9361</v>
          </cell>
          <cell r="H11">
            <v>9170.2</v>
          </cell>
          <cell r="I11">
            <v>9018</v>
          </cell>
          <cell r="J11">
            <v>8808</v>
          </cell>
          <cell r="K11">
            <v>8660</v>
          </cell>
          <cell r="L11">
            <v>8533</v>
          </cell>
          <cell r="M11">
            <v>8370</v>
          </cell>
          <cell r="P11">
            <v>9941</v>
          </cell>
          <cell r="Q11">
            <v>9758.369999999999</v>
          </cell>
          <cell r="R11">
            <v>9361</v>
          </cell>
          <cell r="S11">
            <v>9018</v>
          </cell>
          <cell r="T11">
            <v>8660</v>
          </cell>
          <cell r="U11">
            <v>8370</v>
          </cell>
        </row>
        <row r="20">
          <cell r="B20">
            <v>81.629</v>
          </cell>
          <cell r="C20">
            <v>120.186</v>
          </cell>
          <cell r="D20">
            <v>163.291</v>
          </cell>
          <cell r="E20">
            <v>239.404</v>
          </cell>
          <cell r="F20">
            <v>391</v>
          </cell>
          <cell r="G20">
            <v>527</v>
          </cell>
          <cell r="H20">
            <v>615</v>
          </cell>
          <cell r="I20">
            <v>698</v>
          </cell>
          <cell r="J20">
            <v>770</v>
          </cell>
          <cell r="K20">
            <v>831</v>
          </cell>
          <cell r="L20">
            <v>914</v>
          </cell>
          <cell r="M20">
            <v>1001</v>
          </cell>
          <cell r="P20">
            <v>120.186</v>
          </cell>
          <cell r="Q20">
            <v>239</v>
          </cell>
          <cell r="R20">
            <v>527</v>
          </cell>
          <cell r="S20">
            <v>698</v>
          </cell>
          <cell r="T20">
            <v>831</v>
          </cell>
          <cell r="U20">
            <v>1001</v>
          </cell>
        </row>
        <row r="38">
          <cell r="B38">
            <v>3882</v>
          </cell>
          <cell r="C38">
            <v>3550</v>
          </cell>
          <cell r="D38">
            <v>3390</v>
          </cell>
          <cell r="E38">
            <v>3138.070637</v>
          </cell>
          <cell r="F38">
            <v>2991</v>
          </cell>
          <cell r="G38">
            <v>2689</v>
          </cell>
          <cell r="H38">
            <v>2501</v>
          </cell>
          <cell r="I38">
            <v>2343</v>
          </cell>
          <cell r="J38">
            <v>2176</v>
          </cell>
          <cell r="K38">
            <v>1958</v>
          </cell>
          <cell r="L38">
            <v>1872</v>
          </cell>
          <cell r="M38">
            <v>1698</v>
          </cell>
          <cell r="P38">
            <v>7432</v>
          </cell>
          <cell r="Q38">
            <v>6528</v>
          </cell>
          <cell r="R38">
            <v>5680</v>
          </cell>
          <cell r="S38">
            <v>4844</v>
          </cell>
          <cell r="T38">
            <v>4134</v>
          </cell>
          <cell r="U38">
            <v>3570</v>
          </cell>
        </row>
        <row r="40">
          <cell r="B40">
            <v>3666</v>
          </cell>
          <cell r="C40">
            <v>3549</v>
          </cell>
          <cell r="D40">
            <v>3594</v>
          </cell>
          <cell r="E40">
            <v>3535.8508517500004</v>
          </cell>
          <cell r="F40">
            <v>3530</v>
          </cell>
          <cell r="G40">
            <v>3417</v>
          </cell>
          <cell r="H40">
            <v>3278</v>
          </cell>
          <cell r="I40">
            <v>3277</v>
          </cell>
          <cell r="J40">
            <v>3053</v>
          </cell>
          <cell r="K40">
            <v>2862</v>
          </cell>
          <cell r="L40">
            <v>2770</v>
          </cell>
          <cell r="M40">
            <v>2638</v>
          </cell>
          <cell r="P40">
            <v>7215</v>
          </cell>
          <cell r="Q40">
            <v>7130</v>
          </cell>
          <cell r="R40">
            <v>6947</v>
          </cell>
          <cell r="S40">
            <v>6555</v>
          </cell>
          <cell r="T40">
            <v>5915</v>
          </cell>
          <cell r="U40">
            <v>5408</v>
          </cell>
        </row>
        <row r="43">
          <cell r="B43">
            <v>1662.8677681299998</v>
          </cell>
          <cell r="C43">
            <v>1666.5603102700009</v>
          </cell>
          <cell r="D43">
            <v>1695.998905</v>
          </cell>
          <cell r="E43">
            <v>1693.4612513299999</v>
          </cell>
          <cell r="F43">
            <v>1714</v>
          </cell>
          <cell r="G43">
            <v>1696</v>
          </cell>
          <cell r="H43">
            <v>1675</v>
          </cell>
          <cell r="I43">
            <v>1657</v>
          </cell>
          <cell r="J43">
            <v>1611</v>
          </cell>
          <cell r="K43">
            <v>1522</v>
          </cell>
          <cell r="L43">
            <v>1562</v>
          </cell>
          <cell r="M43">
            <v>1560</v>
          </cell>
          <cell r="P43">
            <v>3329.4280784000007</v>
          </cell>
          <cell r="Q43">
            <v>3389</v>
          </cell>
          <cell r="R43">
            <v>3410</v>
          </cell>
          <cell r="S43">
            <v>3332</v>
          </cell>
          <cell r="T43">
            <v>3133</v>
          </cell>
          <cell r="U43">
            <v>3122</v>
          </cell>
        </row>
        <row r="45">
          <cell r="B45">
            <v>273</v>
          </cell>
          <cell r="C45">
            <v>261</v>
          </cell>
          <cell r="D45">
            <v>264</v>
          </cell>
          <cell r="E45">
            <v>263.89335395</v>
          </cell>
          <cell r="F45">
            <v>273</v>
          </cell>
          <cell r="G45">
            <v>275</v>
          </cell>
          <cell r="H45">
            <v>278</v>
          </cell>
          <cell r="I45">
            <v>282</v>
          </cell>
          <cell r="J45">
            <v>280</v>
          </cell>
          <cell r="K45">
            <v>261</v>
          </cell>
          <cell r="L45">
            <v>260</v>
          </cell>
          <cell r="M45">
            <v>250</v>
          </cell>
          <cell r="P45">
            <v>534</v>
          </cell>
          <cell r="Q45">
            <v>528</v>
          </cell>
          <cell r="R45">
            <v>548</v>
          </cell>
          <cell r="S45">
            <v>560</v>
          </cell>
          <cell r="T45">
            <v>541</v>
          </cell>
          <cell r="U45">
            <v>510</v>
          </cell>
        </row>
        <row r="53">
          <cell r="B53">
            <v>60.83114499875913</v>
          </cell>
          <cell r="C53">
            <v>58.83517615236948</v>
          </cell>
          <cell r="D53">
            <v>58.28754488146952</v>
          </cell>
          <cell r="E53">
            <v>58.17762402085711</v>
          </cell>
          <cell r="F53">
            <v>58.508137567562066</v>
          </cell>
          <cell r="G53">
            <v>57.706758764925546</v>
          </cell>
          <cell r="H53">
            <v>57.89</v>
          </cell>
          <cell r="I53">
            <v>57.14</v>
          </cell>
          <cell r="J53">
            <v>56.03</v>
          </cell>
          <cell r="K53">
            <v>54.12</v>
          </cell>
          <cell r="L53">
            <v>53.18</v>
          </cell>
          <cell r="M53">
            <v>51.8</v>
          </cell>
          <cell r="P53">
            <v>59.83162290320703</v>
          </cell>
          <cell r="Q53">
            <v>58.26</v>
          </cell>
          <cell r="R53">
            <v>58.11</v>
          </cell>
          <cell r="S53">
            <v>57.46</v>
          </cell>
          <cell r="T53">
            <v>54.99</v>
          </cell>
          <cell r="U53">
            <v>52.55</v>
          </cell>
        </row>
        <row r="75">
          <cell r="B75">
            <v>1234.902</v>
          </cell>
          <cell r="C75">
            <v>1269.896</v>
          </cell>
          <cell r="D75">
            <v>1283.417</v>
          </cell>
          <cell r="E75">
            <v>1229.173</v>
          </cell>
          <cell r="F75">
            <v>1287.843</v>
          </cell>
          <cell r="G75">
            <v>1297.61</v>
          </cell>
          <cell r="H75">
            <v>1284.1</v>
          </cell>
          <cell r="I75">
            <v>1291.184</v>
          </cell>
          <cell r="J75">
            <v>1305.17</v>
          </cell>
          <cell r="K75">
            <v>1308.238</v>
          </cell>
          <cell r="L75">
            <v>1317.784</v>
          </cell>
          <cell r="M75">
            <v>1315.516</v>
          </cell>
          <cell r="P75">
            <v>1269.896</v>
          </cell>
          <cell r="Q75">
            <v>1229.173</v>
          </cell>
          <cell r="R75">
            <v>1297.61</v>
          </cell>
          <cell r="S75">
            <v>1291.184</v>
          </cell>
          <cell r="T75">
            <v>1308.238</v>
          </cell>
          <cell r="U75">
            <v>1315.516</v>
          </cell>
        </row>
        <row r="83">
          <cell r="B83">
            <v>74.63426540834367</v>
          </cell>
          <cell r="C83">
            <v>68.230688217839</v>
          </cell>
          <cell r="D83">
            <v>67.54540722582777</v>
          </cell>
          <cell r="E83">
            <v>65.93626638382439</v>
          </cell>
          <cell r="F83">
            <v>67.02</v>
          </cell>
          <cell r="G83">
            <v>62.12</v>
          </cell>
          <cell r="H83">
            <v>62.39</v>
          </cell>
          <cell r="I83">
            <v>59.37</v>
          </cell>
          <cell r="J83">
            <v>59.46</v>
          </cell>
          <cell r="K83">
            <v>56.4</v>
          </cell>
          <cell r="L83">
            <v>56.76</v>
          </cell>
          <cell r="M83">
            <v>54.41</v>
          </cell>
          <cell r="P83">
            <v>70.90627269981425</v>
          </cell>
          <cell r="Q83">
            <v>70.76</v>
          </cell>
          <cell r="R83">
            <v>66.02</v>
          </cell>
          <cell r="S83">
            <v>60.64</v>
          </cell>
          <cell r="T83">
            <v>58.05</v>
          </cell>
          <cell r="U83">
            <v>55.71</v>
          </cell>
        </row>
        <row r="105">
          <cell r="B105">
            <v>1142.61</v>
          </cell>
          <cell r="C105">
            <v>1026.838</v>
          </cell>
          <cell r="D105">
            <v>818.9390000000001</v>
          </cell>
          <cell r="E105">
            <v>653.9390000000001</v>
          </cell>
          <cell r="F105">
            <v>595</v>
          </cell>
          <cell r="G105">
            <v>530</v>
          </cell>
          <cell r="H105">
            <v>435</v>
          </cell>
          <cell r="I105">
            <v>363</v>
          </cell>
          <cell r="J105">
            <v>308</v>
          </cell>
          <cell r="K105">
            <v>264</v>
          </cell>
          <cell r="L105">
            <v>238</v>
          </cell>
          <cell r="M105">
            <v>209</v>
          </cell>
          <cell r="P105">
            <v>1026.838</v>
          </cell>
          <cell r="Q105">
            <v>653.9390000000001</v>
          </cell>
          <cell r="R105">
            <v>530</v>
          </cell>
          <cell r="S105">
            <v>363</v>
          </cell>
          <cell r="T105">
            <v>264</v>
          </cell>
          <cell r="U105">
            <v>209</v>
          </cell>
        </row>
        <row r="112">
          <cell r="B112">
            <v>1169.136</v>
          </cell>
          <cell r="C112">
            <v>1441</v>
          </cell>
          <cell r="D112">
            <v>1668.393</v>
          </cell>
          <cell r="E112">
            <v>1910</v>
          </cell>
          <cell r="F112">
            <v>2103.148</v>
          </cell>
          <cell r="G112">
            <v>2254</v>
          </cell>
          <cell r="H112">
            <v>2297.4860000010003</v>
          </cell>
          <cell r="I112">
            <v>2274</v>
          </cell>
          <cell r="J112">
            <v>2244</v>
          </cell>
          <cell r="K112">
            <v>2255</v>
          </cell>
          <cell r="L112">
            <v>2394</v>
          </cell>
          <cell r="M112">
            <v>2413</v>
          </cell>
          <cell r="P112">
            <v>1441</v>
          </cell>
          <cell r="Q112">
            <v>1910</v>
          </cell>
          <cell r="R112">
            <v>2254</v>
          </cell>
          <cell r="S112">
            <v>2274</v>
          </cell>
          <cell r="T112">
            <v>2255</v>
          </cell>
          <cell r="U112">
            <v>2413</v>
          </cell>
        </row>
        <row r="120">
          <cell r="B120">
            <v>1073.8709999999999</v>
          </cell>
          <cell r="C120">
            <v>1274.695</v>
          </cell>
          <cell r="D120">
            <v>1391.162</v>
          </cell>
          <cell r="E120">
            <v>1458.1160000000002</v>
          </cell>
          <cell r="F120">
            <v>1375.785</v>
          </cell>
          <cell r="G120">
            <v>1271.715</v>
          </cell>
          <cell r="H120">
            <v>1179</v>
          </cell>
          <cell r="I120">
            <v>1109.802</v>
          </cell>
          <cell r="J120">
            <v>1053</v>
          </cell>
          <cell r="K120">
            <v>1003.271</v>
          </cell>
          <cell r="L120">
            <v>919</v>
          </cell>
          <cell r="M120">
            <v>869.386</v>
          </cell>
          <cell r="P120">
            <v>1275</v>
          </cell>
          <cell r="Q120">
            <v>1458.1160000000002</v>
          </cell>
          <cell r="R120">
            <v>1271.715</v>
          </cell>
          <cell r="S120">
            <v>1109.802</v>
          </cell>
          <cell r="T120">
            <v>1003.271</v>
          </cell>
          <cell r="U120">
            <v>869.386</v>
          </cell>
        </row>
        <row r="121">
          <cell r="B121">
            <v>90.295</v>
          </cell>
          <cell r="C121">
            <v>152.439</v>
          </cell>
          <cell r="D121">
            <v>230.438</v>
          </cell>
          <cell r="E121">
            <v>304.28</v>
          </cell>
          <cell r="F121">
            <v>377</v>
          </cell>
          <cell r="G121">
            <v>435.9</v>
          </cell>
          <cell r="H121">
            <v>501</v>
          </cell>
          <cell r="I121">
            <v>580</v>
          </cell>
          <cell r="J121">
            <v>672</v>
          </cell>
          <cell r="K121">
            <v>735</v>
          </cell>
          <cell r="L121">
            <v>741</v>
          </cell>
          <cell r="M121">
            <v>725</v>
          </cell>
          <cell r="P121">
            <v>152.439</v>
          </cell>
          <cell r="Q121">
            <v>304.28</v>
          </cell>
          <cell r="R121">
            <v>436</v>
          </cell>
          <cell r="S121">
            <v>580</v>
          </cell>
          <cell r="T121">
            <v>735</v>
          </cell>
          <cell r="U121">
            <v>725</v>
          </cell>
        </row>
        <row r="139">
          <cell r="B139">
            <v>58.74</v>
          </cell>
          <cell r="C139">
            <v>52.73</v>
          </cell>
          <cell r="D139">
            <v>52.62</v>
          </cell>
          <cell r="E139">
            <v>52.16</v>
          </cell>
          <cell r="F139">
            <v>54</v>
          </cell>
          <cell r="G139">
            <v>53.82</v>
          </cell>
          <cell r="H139">
            <v>57.32</v>
          </cell>
          <cell r="I139">
            <v>57.24</v>
          </cell>
          <cell r="J139">
            <v>58.4</v>
          </cell>
          <cell r="K139">
            <v>57.85</v>
          </cell>
          <cell r="L139">
            <v>56.93</v>
          </cell>
          <cell r="M139">
            <v>55.45</v>
          </cell>
          <cell r="P139">
            <v>55.7</v>
          </cell>
          <cell r="Q139">
            <v>52.27</v>
          </cell>
          <cell r="R139">
            <v>54.18</v>
          </cell>
          <cell r="S139">
            <v>57.7</v>
          </cell>
          <cell r="T139">
            <v>57.86</v>
          </cell>
          <cell r="U139">
            <v>56.9</v>
          </cell>
        </row>
        <row r="145">
          <cell r="B145">
            <v>60.3</v>
          </cell>
          <cell r="C145">
            <v>54.48</v>
          </cell>
          <cell r="D145">
            <v>52.66</v>
          </cell>
          <cell r="E145">
            <v>50.9</v>
          </cell>
          <cell r="F145">
            <v>52.9</v>
          </cell>
          <cell r="G145">
            <v>52.52</v>
          </cell>
          <cell r="H145">
            <v>56.08</v>
          </cell>
          <cell r="I145">
            <v>55.9</v>
          </cell>
          <cell r="J145">
            <v>57.33</v>
          </cell>
          <cell r="K145">
            <v>57.02</v>
          </cell>
          <cell r="L145">
            <v>56.36</v>
          </cell>
          <cell r="M145">
            <v>54.33</v>
          </cell>
          <cell r="P145">
            <v>57.379999999999995</v>
          </cell>
          <cell r="Q145">
            <v>51.61</v>
          </cell>
          <cell r="R145">
            <v>52.97</v>
          </cell>
          <cell r="S145">
            <v>56.41</v>
          </cell>
          <cell r="T145">
            <v>56.92</v>
          </cell>
          <cell r="U145">
            <v>56.04</v>
          </cell>
        </row>
        <row r="164">
          <cell r="B164">
            <v>8582</v>
          </cell>
          <cell r="C164">
            <v>8529</v>
          </cell>
          <cell r="D164">
            <v>8892</v>
          </cell>
          <cell r="E164">
            <v>9211.759</v>
          </cell>
          <cell r="F164">
            <v>9319</v>
          </cell>
          <cell r="G164">
            <v>9335</v>
          </cell>
          <cell r="H164">
            <v>9706</v>
          </cell>
          <cell r="I164">
            <v>10191</v>
          </cell>
          <cell r="J164">
            <v>10387</v>
          </cell>
          <cell r="K164">
            <v>10562</v>
          </cell>
          <cell r="M164">
            <v>12223</v>
          </cell>
          <cell r="P164">
            <v>8529</v>
          </cell>
          <cell r="Q164">
            <v>9212</v>
          </cell>
          <cell r="R164">
            <v>9335</v>
          </cell>
          <cell r="S164">
            <v>10191</v>
          </cell>
          <cell r="U164">
            <v>12223</v>
          </cell>
        </row>
        <row r="174">
          <cell r="F174">
            <v>5438</v>
          </cell>
          <cell r="G174">
            <v>5562</v>
          </cell>
          <cell r="H174">
            <v>5673</v>
          </cell>
          <cell r="I174">
            <v>5727</v>
          </cell>
          <cell r="J174">
            <v>5764</v>
          </cell>
          <cell r="K174">
            <v>5810</v>
          </cell>
          <cell r="M174">
            <v>6455</v>
          </cell>
          <cell r="R174">
            <v>5562</v>
          </cell>
          <cell r="S174">
            <v>5727</v>
          </cell>
          <cell r="U174">
            <v>6455</v>
          </cell>
        </row>
        <row r="180">
          <cell r="B180">
            <v>0</v>
          </cell>
          <cell r="C180">
            <v>39.403</v>
          </cell>
          <cell r="D180">
            <v>95</v>
          </cell>
          <cell r="E180">
            <v>178</v>
          </cell>
          <cell r="F180">
            <v>392</v>
          </cell>
          <cell r="G180">
            <v>526</v>
          </cell>
          <cell r="H180">
            <v>765</v>
          </cell>
          <cell r="I180">
            <v>1046</v>
          </cell>
          <cell r="J180">
            <v>1325</v>
          </cell>
          <cell r="K180">
            <v>1662</v>
          </cell>
          <cell r="M180">
            <v>2576</v>
          </cell>
          <cell r="P180">
            <v>39.403</v>
          </cell>
          <cell r="Q180">
            <v>178</v>
          </cell>
          <cell r="R180">
            <v>526</v>
          </cell>
          <cell r="S180">
            <v>1046</v>
          </cell>
          <cell r="U180">
            <v>2576</v>
          </cell>
        </row>
        <row r="182">
          <cell r="F182">
            <v>1799.5816666666667</v>
          </cell>
          <cell r="G182">
            <v>1800.5703333333333</v>
          </cell>
          <cell r="H182">
            <v>1915</v>
          </cell>
          <cell r="I182">
            <v>1951</v>
          </cell>
          <cell r="J182">
            <v>1921</v>
          </cell>
          <cell r="K182">
            <v>1889</v>
          </cell>
          <cell r="M182">
            <v>1921</v>
          </cell>
          <cell r="R182">
            <v>1800.5703333333333</v>
          </cell>
          <cell r="S182">
            <v>1951</v>
          </cell>
          <cell r="U182">
            <v>1921</v>
          </cell>
        </row>
        <row r="188">
          <cell r="B188">
            <v>101</v>
          </cell>
          <cell r="C188">
            <v>118.75200000000001</v>
          </cell>
          <cell r="D188">
            <v>128.81</v>
          </cell>
          <cell r="E188">
            <v>131.119</v>
          </cell>
          <cell r="F188">
            <v>71</v>
          </cell>
          <cell r="G188">
            <v>74</v>
          </cell>
          <cell r="H188">
            <v>75</v>
          </cell>
          <cell r="I188">
            <v>72</v>
          </cell>
          <cell r="J188">
            <v>76</v>
          </cell>
          <cell r="K188">
            <v>81</v>
          </cell>
          <cell r="M188">
            <v>74</v>
          </cell>
          <cell r="P188">
            <v>118.75200000000001</v>
          </cell>
          <cell r="Q188">
            <v>131</v>
          </cell>
          <cell r="R188">
            <v>74</v>
          </cell>
          <cell r="S188">
            <v>72</v>
          </cell>
          <cell r="U188">
            <v>74</v>
          </cell>
        </row>
        <row r="221">
          <cell r="B221">
            <v>3611.524911</v>
          </cell>
          <cell r="C221">
            <v>3700.0163420000003</v>
          </cell>
          <cell r="D221">
            <v>4146.8995608800005</v>
          </cell>
          <cell r="E221">
            <v>4444.52767574</v>
          </cell>
          <cell r="F221">
            <v>4919</v>
          </cell>
          <cell r="G221">
            <v>5177</v>
          </cell>
          <cell r="H221">
            <v>5570</v>
          </cell>
          <cell r="I221">
            <v>5435</v>
          </cell>
          <cell r="J221">
            <v>5723</v>
          </cell>
          <cell r="K221">
            <v>5801</v>
          </cell>
          <cell r="M221">
            <v>7096</v>
          </cell>
          <cell r="P221">
            <v>7310.542659000001</v>
          </cell>
          <cell r="Q221">
            <v>8591</v>
          </cell>
          <cell r="R221">
            <v>10096</v>
          </cell>
          <cell r="S221">
            <v>11005</v>
          </cell>
          <cell r="U221">
            <v>13512</v>
          </cell>
        </row>
        <row r="225">
          <cell r="B225">
            <v>1318.2</v>
          </cell>
          <cell r="C225">
            <v>1700.4</v>
          </cell>
          <cell r="D225">
            <v>2226.51</v>
          </cell>
          <cell r="E225">
            <v>2675.49</v>
          </cell>
          <cell r="F225">
            <v>3224</v>
          </cell>
          <cell r="G225">
            <v>3749</v>
          </cell>
          <cell r="H225">
            <v>4353</v>
          </cell>
          <cell r="I225">
            <v>4590</v>
          </cell>
          <cell r="J225">
            <v>4783</v>
          </cell>
          <cell r="K225">
            <v>4611</v>
          </cell>
          <cell r="M225">
            <v>5095</v>
          </cell>
          <cell r="P225">
            <v>3018.6</v>
          </cell>
          <cell r="Q225">
            <v>4902</v>
          </cell>
          <cell r="R225">
            <v>6973</v>
          </cell>
          <cell r="S225">
            <v>8943</v>
          </cell>
          <cell r="U225">
            <v>9905</v>
          </cell>
        </row>
        <row r="231">
          <cell r="B231">
            <v>44.32216534693717</v>
          </cell>
          <cell r="C231">
            <v>42.63475870921239</v>
          </cell>
          <cell r="D231">
            <v>45.140208807569415</v>
          </cell>
          <cell r="E231">
            <v>44.835511023613016</v>
          </cell>
          <cell r="F231">
            <v>47.28128262047381</v>
          </cell>
          <cell r="G231">
            <v>48.78122123565989</v>
          </cell>
          <cell r="H231">
            <v>52.11</v>
          </cell>
          <cell r="I231">
            <v>49.41</v>
          </cell>
          <cell r="J231">
            <v>50.55</v>
          </cell>
          <cell r="K231">
            <v>50.62</v>
          </cell>
          <cell r="L231">
            <v>50.63</v>
          </cell>
          <cell r="P231">
            <v>44.00019794670566</v>
          </cell>
          <cell r="Q231">
            <v>45.039142772391635</v>
          </cell>
          <cell r="R231">
            <v>48.15</v>
          </cell>
          <cell r="S231">
            <v>50.58</v>
          </cell>
        </row>
        <row r="292">
          <cell r="B292">
            <v>340.40000000000003</v>
          </cell>
          <cell r="C292">
            <v>343.7</v>
          </cell>
          <cell r="D292">
            <v>347</v>
          </cell>
          <cell r="E292">
            <v>390.076</v>
          </cell>
          <cell r="F292">
            <v>426</v>
          </cell>
          <cell r="G292">
            <v>450</v>
          </cell>
          <cell r="H292">
            <v>460</v>
          </cell>
          <cell r="I292">
            <v>450</v>
          </cell>
          <cell r="J292">
            <v>479</v>
          </cell>
          <cell r="K292">
            <v>504</v>
          </cell>
          <cell r="L292">
            <v>513</v>
          </cell>
          <cell r="M292">
            <v>508</v>
          </cell>
        </row>
      </sheetData>
      <sheetData sheetId="14">
        <row r="6">
          <cell r="B6">
            <v>51057</v>
          </cell>
          <cell r="C6">
            <v>49443.39950236364</v>
          </cell>
          <cell r="D6">
            <v>48991.110069517694</v>
          </cell>
          <cell r="E6">
            <v>47839.663342130116</v>
          </cell>
          <cell r="F6">
            <v>46560.737761848555</v>
          </cell>
          <cell r="G6">
            <v>46648.663342130116</v>
          </cell>
          <cell r="H6">
            <v>45308.663342130116</v>
          </cell>
          <cell r="I6">
            <v>43180.663342130116</v>
          </cell>
          <cell r="J6">
            <v>43332.04317365117</v>
          </cell>
          <cell r="K6">
            <v>45220</v>
          </cell>
          <cell r="L6">
            <v>39832</v>
          </cell>
          <cell r="M6">
            <v>39790</v>
          </cell>
          <cell r="P6">
            <v>49443.39950236364</v>
          </cell>
          <cell r="Q6">
            <v>47839.663342130116</v>
          </cell>
          <cell r="R6">
            <v>46648.663342130116</v>
          </cell>
          <cell r="S6">
            <v>43180.663342130116</v>
          </cell>
          <cell r="T6">
            <v>45220</v>
          </cell>
          <cell r="U6">
            <v>39790</v>
          </cell>
        </row>
        <row r="11">
          <cell r="B11">
            <v>39115</v>
          </cell>
          <cell r="C11">
            <v>37599</v>
          </cell>
          <cell r="D11">
            <v>36184</v>
          </cell>
          <cell r="E11">
            <v>35706</v>
          </cell>
          <cell r="F11">
            <v>34236</v>
          </cell>
          <cell r="G11">
            <v>33982</v>
          </cell>
          <cell r="H11">
            <v>33191</v>
          </cell>
          <cell r="I11">
            <v>31662</v>
          </cell>
          <cell r="J11">
            <v>30924</v>
          </cell>
          <cell r="K11">
            <v>31157</v>
          </cell>
          <cell r="L11">
            <v>29970</v>
          </cell>
          <cell r="M11">
            <v>30121</v>
          </cell>
          <cell r="P11">
            <v>37599</v>
          </cell>
          <cell r="Q11">
            <v>35706</v>
          </cell>
          <cell r="R11">
            <v>33982</v>
          </cell>
          <cell r="S11">
            <v>31662</v>
          </cell>
          <cell r="T11">
            <v>31157</v>
          </cell>
          <cell r="U11">
            <v>30121</v>
          </cell>
        </row>
        <row r="26">
          <cell r="B26">
            <v>45456</v>
          </cell>
          <cell r="C26">
            <v>44452</v>
          </cell>
          <cell r="D26">
            <v>43988.880218608596</v>
          </cell>
          <cell r="E26">
            <v>43411.169701948296</v>
          </cell>
          <cell r="F26">
            <v>42308</v>
          </cell>
          <cell r="G26">
            <v>42783.50835817956</v>
          </cell>
          <cell r="H26">
            <v>41540.381810001956</v>
          </cell>
          <cell r="I26">
            <v>39463.50960422508</v>
          </cell>
          <cell r="J26">
            <v>39762.56054965117</v>
          </cell>
          <cell r="K26">
            <v>41690</v>
          </cell>
          <cell r="L26">
            <v>35729</v>
          </cell>
          <cell r="M26">
            <v>35790</v>
          </cell>
          <cell r="P26">
            <v>44452</v>
          </cell>
          <cell r="Q26">
            <v>43411.169701948296</v>
          </cell>
          <cell r="R26">
            <v>42783.50835817956</v>
          </cell>
          <cell r="S26">
            <v>39463.50960422508</v>
          </cell>
          <cell r="T26">
            <v>41690</v>
          </cell>
          <cell r="U26">
            <v>35790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P1"/>
      <sheetName val="WP2"/>
      <sheetName val="WP3"/>
      <sheetName val="WP4"/>
      <sheetName val="WP5"/>
      <sheetName val="WP6"/>
      <sheetName val="FH"/>
      <sheetName val="BN"/>
    </sheetNames>
    <sheetDataSet>
      <sheetData sheetId="6">
        <row r="7">
          <cell r="E7">
            <v>2154</v>
          </cell>
        </row>
        <row r="8">
          <cell r="E8">
            <v>321</v>
          </cell>
        </row>
        <row r="16">
          <cell r="E16">
            <v>2475</v>
          </cell>
        </row>
        <row r="23">
          <cell r="E23">
            <v>383</v>
          </cell>
        </row>
        <row r="24">
          <cell r="E24">
            <v>2858</v>
          </cell>
        </row>
        <row r="25">
          <cell r="E25">
            <v>263</v>
          </cell>
        </row>
        <row r="26">
          <cell r="E26">
            <v>90</v>
          </cell>
        </row>
        <row r="27">
          <cell r="E27">
            <v>3211</v>
          </cell>
        </row>
        <row r="28">
          <cell r="E28">
            <v>413</v>
          </cell>
        </row>
        <row r="29">
          <cell r="E29">
            <v>3624</v>
          </cell>
        </row>
        <row r="35">
          <cell r="D35">
            <v>6107</v>
          </cell>
        </row>
        <row r="40">
          <cell r="D40">
            <v>2167</v>
          </cell>
        </row>
        <row r="43">
          <cell r="D43">
            <v>11481</v>
          </cell>
        </row>
        <row r="45">
          <cell r="D45">
            <v>80</v>
          </cell>
        </row>
        <row r="46">
          <cell r="D46">
            <v>1943</v>
          </cell>
        </row>
        <row r="60">
          <cell r="D60">
            <v>61.928337668876395</v>
          </cell>
        </row>
        <row r="61">
          <cell r="D61">
            <v>18.580276322058122</v>
          </cell>
        </row>
        <row r="65">
          <cell r="D65">
            <v>41.52520240271611</v>
          </cell>
        </row>
        <row r="70">
          <cell r="D70">
            <v>4810</v>
          </cell>
        </row>
        <row r="72">
          <cell r="D72">
            <v>6416</v>
          </cell>
        </row>
      </sheetData>
      <sheetData sheetId="7">
        <row r="5">
          <cell r="U5">
            <v>2150</v>
          </cell>
        </row>
        <row r="6">
          <cell r="U6">
            <v>294</v>
          </cell>
        </row>
        <row r="7">
          <cell r="U7">
            <v>2444</v>
          </cell>
        </row>
        <row r="8">
          <cell r="U8">
            <v>288</v>
          </cell>
        </row>
        <row r="9">
          <cell r="U9">
            <v>2732</v>
          </cell>
        </row>
        <row r="10">
          <cell r="U10">
            <v>245</v>
          </cell>
        </row>
        <row r="11">
          <cell r="U11">
            <v>89</v>
          </cell>
        </row>
        <row r="12">
          <cell r="U12">
            <v>3066</v>
          </cell>
        </row>
        <row r="13">
          <cell r="U13">
            <v>396</v>
          </cell>
        </row>
        <row r="14">
          <cell r="U14">
            <v>3462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WP1"/>
      <sheetName val="WP2 Total"/>
      <sheetName val="WP2 PostPaid"/>
      <sheetName val="WP2 Prepaid"/>
      <sheetName val="WP3"/>
      <sheetName val="WP4"/>
      <sheetName val="WP5"/>
      <sheetName val="FH"/>
      <sheetName val="BN1"/>
      <sheetName val="BN2"/>
    </sheetNames>
    <sheetDataSet>
      <sheetData sheetId="8">
        <row r="7">
          <cell r="D7">
            <v>4497</v>
          </cell>
          <cell r="E7">
            <v>4326</v>
          </cell>
          <cell r="J7">
            <v>2214</v>
          </cell>
          <cell r="K7">
            <v>2283</v>
          </cell>
        </row>
        <row r="8">
          <cell r="D8">
            <v>674</v>
          </cell>
          <cell r="E8">
            <v>624</v>
          </cell>
          <cell r="J8">
            <v>351</v>
          </cell>
          <cell r="K8">
            <v>323</v>
          </cell>
        </row>
        <row r="16">
          <cell r="D16">
            <v>5171</v>
          </cell>
          <cell r="E16">
            <v>4950</v>
          </cell>
          <cell r="J16">
            <v>2565</v>
          </cell>
          <cell r="K16">
            <v>2606</v>
          </cell>
        </row>
        <row r="23">
          <cell r="D23">
            <v>974</v>
          </cell>
          <cell r="E23">
            <v>819</v>
          </cell>
          <cell r="J23">
            <v>477</v>
          </cell>
          <cell r="K23">
            <v>497</v>
          </cell>
        </row>
        <row r="24">
          <cell r="D24">
            <v>6145</v>
          </cell>
          <cell r="E24">
            <v>5769</v>
          </cell>
          <cell r="J24">
            <v>3042</v>
          </cell>
          <cell r="K24">
            <v>3103</v>
          </cell>
        </row>
        <row r="25">
          <cell r="D25">
            <v>650</v>
          </cell>
          <cell r="E25">
            <v>533</v>
          </cell>
          <cell r="J25">
            <v>306</v>
          </cell>
          <cell r="K25">
            <v>344</v>
          </cell>
        </row>
        <row r="26">
          <cell r="D26">
            <v>145</v>
          </cell>
          <cell r="E26">
            <v>159</v>
          </cell>
          <cell r="J26">
            <v>73</v>
          </cell>
          <cell r="K26">
            <v>72</v>
          </cell>
        </row>
        <row r="27">
          <cell r="D27">
            <v>6940</v>
          </cell>
          <cell r="E27">
            <v>6461</v>
          </cell>
          <cell r="J27">
            <v>3421</v>
          </cell>
          <cell r="K27">
            <v>3519</v>
          </cell>
        </row>
        <row r="28">
          <cell r="D28">
            <v>1160</v>
          </cell>
          <cell r="E28">
            <v>856</v>
          </cell>
          <cell r="J28">
            <v>566</v>
          </cell>
          <cell r="K28">
            <v>594</v>
          </cell>
        </row>
        <row r="29">
          <cell r="D29">
            <v>8100</v>
          </cell>
          <cell r="E29">
            <v>7317</v>
          </cell>
          <cell r="J29">
            <v>3987</v>
          </cell>
          <cell r="K29">
            <v>4113</v>
          </cell>
        </row>
        <row r="35">
          <cell r="E35">
            <v>5810</v>
          </cell>
        </row>
        <row r="40">
          <cell r="E40">
            <v>1662</v>
          </cell>
        </row>
        <row r="43">
          <cell r="E43">
            <v>10562</v>
          </cell>
        </row>
        <row r="45">
          <cell r="E45">
            <v>81</v>
          </cell>
        </row>
        <row r="46">
          <cell r="E46">
            <v>1889</v>
          </cell>
        </row>
        <row r="60">
          <cell r="D60">
            <v>49.69927638966965</v>
          </cell>
          <cell r="E60">
            <v>50.61063541503662</v>
          </cell>
          <cell r="K60">
            <v>48.46115821392396</v>
          </cell>
        </row>
        <row r="61">
          <cell r="D61">
            <v>61.10884631064003</v>
          </cell>
          <cell r="E61">
            <v>62.4945826471353</v>
          </cell>
          <cell r="K61">
            <v>60.58434837990606</v>
          </cell>
        </row>
        <row r="62">
          <cell r="D62">
            <v>17.8817786267643</v>
          </cell>
          <cell r="E62">
            <v>15.97787678598863</v>
          </cell>
          <cell r="K62">
            <v>16.82554565817576</v>
          </cell>
        </row>
        <row r="66">
          <cell r="D66">
            <v>38.3042315557653</v>
          </cell>
          <cell r="E66">
            <v>50.40620384047267</v>
          </cell>
          <cell r="K66">
            <v>34.92130410342889</v>
          </cell>
        </row>
        <row r="71">
          <cell r="E71">
            <v>9394</v>
          </cell>
        </row>
        <row r="73">
          <cell r="E73">
            <v>11524</v>
          </cell>
        </row>
      </sheetData>
      <sheetData sheetId="9">
        <row r="5">
          <cell r="U5">
            <v>4223</v>
          </cell>
        </row>
        <row r="6">
          <cell r="U6">
            <v>605</v>
          </cell>
        </row>
        <row r="7">
          <cell r="U7">
            <v>4828</v>
          </cell>
        </row>
        <row r="8">
          <cell r="U8">
            <v>607</v>
          </cell>
        </row>
        <row r="9">
          <cell r="S9">
            <v>4916</v>
          </cell>
          <cell r="U9">
            <v>5435</v>
          </cell>
        </row>
        <row r="10">
          <cell r="S10">
            <v>442</v>
          </cell>
          <cell r="U10">
            <v>491</v>
          </cell>
        </row>
        <row r="11">
          <cell r="S11">
            <v>190</v>
          </cell>
          <cell r="U11">
            <v>175</v>
          </cell>
        </row>
        <row r="12">
          <cell r="S12">
            <v>5548</v>
          </cell>
          <cell r="U12">
            <v>6101</v>
          </cell>
        </row>
        <row r="13">
          <cell r="S13">
            <v>861</v>
          </cell>
          <cell r="U13">
            <v>777</v>
          </cell>
        </row>
        <row r="14">
          <cell r="S14">
            <v>6409</v>
          </cell>
          <cell r="U14">
            <v>6878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5"/>
  <sheetViews>
    <sheetView tabSelected="1" zoomScalePageLayoutView="0" workbookViewId="0" topLeftCell="A1">
      <pane xSplit="1" ySplit="6" topLeftCell="M7" activePane="bottomRight" state="frozen"/>
      <selection pane="topLeft" activeCell="AO7" sqref="AO7"/>
      <selection pane="topRight" activeCell="AO7" sqref="AO7"/>
      <selection pane="bottomLeft" activeCell="AO7" sqref="AO7"/>
      <selection pane="bottomRight" activeCell="AD12" sqref="M11:AD12"/>
    </sheetView>
  </sheetViews>
  <sheetFormatPr defaultColWidth="8.7109375" defaultRowHeight="12.75" outlineLevelCol="1"/>
  <cols>
    <col min="1" max="1" width="40.7109375" style="1" customWidth="1"/>
    <col min="2" max="2" width="14.57421875" style="1" hidden="1" customWidth="1" outlineLevel="1"/>
    <col min="3" max="3" width="8.28125" style="3" hidden="1" customWidth="1" outlineLevel="1"/>
    <col min="4" max="4" width="8.28125" style="1" hidden="1" customWidth="1" outlineLevel="1"/>
    <col min="5" max="5" width="8.28125" style="3" hidden="1" customWidth="1" outlineLevel="1"/>
    <col min="6" max="6" width="9.57421875" style="1" hidden="1" customWidth="1" outlineLevel="1"/>
    <col min="7" max="7" width="8.28125" style="3" hidden="1" customWidth="1" outlineLevel="1"/>
    <col min="8" max="8" width="8.28125" style="1" bestFit="1" customWidth="1" collapsed="1"/>
    <col min="9" max="9" width="9.8515625" style="3" bestFit="1" customWidth="1"/>
    <col min="10" max="10" width="8.28125" style="1" bestFit="1" customWidth="1"/>
    <col min="11" max="11" width="9.421875" style="3" bestFit="1" customWidth="1"/>
    <col min="12" max="12" width="9.57421875" style="1" bestFit="1" customWidth="1"/>
    <col min="13" max="13" width="9.421875" style="3" bestFit="1" customWidth="1"/>
    <col min="14" max="14" width="8.28125" style="1" bestFit="1" customWidth="1"/>
    <col min="15" max="15" width="9.421875" style="3" bestFit="1" customWidth="1"/>
    <col min="16" max="16" width="8.28125" style="1" bestFit="1" customWidth="1"/>
    <col min="17" max="17" width="8.57421875" style="3" bestFit="1" customWidth="1"/>
    <col min="18" max="18" width="9.57421875" style="4" bestFit="1" customWidth="1"/>
    <col min="19" max="19" width="8.57421875" style="3" bestFit="1" customWidth="1"/>
    <col min="20" max="20" width="8.28125" style="4" bestFit="1" customWidth="1"/>
    <col min="21" max="21" width="8.57421875" style="3" bestFit="1" customWidth="1"/>
    <col min="22" max="22" width="8.28125" style="4" bestFit="1" customWidth="1"/>
    <col min="23" max="23" width="9.421875" style="3" bestFit="1" customWidth="1"/>
    <col min="24" max="24" width="9.57421875" style="4" bestFit="1" customWidth="1"/>
    <col min="25" max="25" width="9.421875" style="3" bestFit="1" customWidth="1"/>
    <col min="26" max="26" width="8.28125" style="5" bestFit="1" customWidth="1"/>
    <col min="27" max="27" width="9.421875" style="6" bestFit="1" customWidth="1"/>
    <col min="28" max="28" width="8.28125" style="5" bestFit="1" customWidth="1"/>
    <col min="29" max="29" width="8.57421875" style="6" bestFit="1" customWidth="1"/>
    <col min="30" max="30" width="9.57421875" style="4" bestFit="1" customWidth="1"/>
    <col min="31" max="31" width="8.57421875" style="3" bestFit="1" customWidth="1"/>
    <col min="32" max="32" width="8.28125" style="4" bestFit="1" customWidth="1"/>
    <col min="33" max="33" width="9.8515625" style="6" bestFit="1" customWidth="1"/>
    <col min="34" max="34" width="8.28125" style="5" bestFit="1" customWidth="1"/>
    <col min="35" max="35" width="9.421875" style="6" bestFit="1" customWidth="1"/>
    <col min="36" max="36" width="9.57421875" style="4" bestFit="1" customWidth="1"/>
    <col min="37" max="37" width="9.8515625" style="3" bestFit="1" customWidth="1"/>
    <col min="38" max="39" width="8.7109375" style="1" customWidth="1"/>
    <col min="40" max="40" width="8.7109375" style="4" customWidth="1"/>
    <col min="41" max="16384" width="8.7109375" style="1" customWidth="1"/>
  </cols>
  <sheetData>
    <row r="1" spans="1:37" ht="1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72"/>
      <c r="AI1" s="72"/>
      <c r="AJ1" s="72"/>
      <c r="AK1" s="72"/>
    </row>
    <row r="2" spans="1:40" s="2" customFormat="1" ht="12.75">
      <c r="A2" s="96" t="s">
        <v>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N2" s="75"/>
    </row>
    <row r="3" spans="1:40" s="2" customFormat="1" ht="12.75">
      <c r="A3" s="96" t="s">
        <v>132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N3" s="75"/>
    </row>
    <row r="4" ht="6" customHeight="1"/>
    <row r="5" spans="1:40" s="7" customFormat="1" ht="20.25" customHeight="1">
      <c r="A5" s="17" t="s">
        <v>102</v>
      </c>
      <c r="B5" s="50" t="s">
        <v>1</v>
      </c>
      <c r="C5" s="50" t="s">
        <v>101</v>
      </c>
      <c r="D5" s="50" t="s">
        <v>3</v>
      </c>
      <c r="E5" s="50" t="s">
        <v>101</v>
      </c>
      <c r="F5" s="50" t="s">
        <v>4</v>
      </c>
      <c r="G5" s="50" t="s">
        <v>101</v>
      </c>
      <c r="H5" s="50" t="s">
        <v>1</v>
      </c>
      <c r="I5" s="50" t="s">
        <v>101</v>
      </c>
      <c r="J5" s="50" t="s">
        <v>3</v>
      </c>
      <c r="K5" s="50" t="s">
        <v>101</v>
      </c>
      <c r="L5" s="50" t="s">
        <v>4</v>
      </c>
      <c r="M5" s="50" t="s">
        <v>101</v>
      </c>
      <c r="N5" s="50" t="s">
        <v>1</v>
      </c>
      <c r="O5" s="50" t="s">
        <v>101</v>
      </c>
      <c r="P5" s="50" t="s">
        <v>3</v>
      </c>
      <c r="Q5" s="50" t="s">
        <v>101</v>
      </c>
      <c r="R5" s="50" t="s">
        <v>4</v>
      </c>
      <c r="S5" s="50" t="s">
        <v>101</v>
      </c>
      <c r="T5" s="50" t="s">
        <v>1</v>
      </c>
      <c r="U5" s="50" t="s">
        <v>101</v>
      </c>
      <c r="V5" s="50" t="s">
        <v>3</v>
      </c>
      <c r="W5" s="50" t="s">
        <v>101</v>
      </c>
      <c r="X5" s="50" t="s">
        <v>4</v>
      </c>
      <c r="Y5" s="50" t="s">
        <v>101</v>
      </c>
      <c r="Z5" s="50" t="s">
        <v>1</v>
      </c>
      <c r="AA5" s="50" t="s">
        <v>101</v>
      </c>
      <c r="AB5" s="50" t="s">
        <v>3</v>
      </c>
      <c r="AC5" s="50" t="s">
        <v>101</v>
      </c>
      <c r="AD5" s="50" t="s">
        <v>4</v>
      </c>
      <c r="AE5" s="50" t="s">
        <v>101</v>
      </c>
      <c r="AF5" s="50" t="s">
        <v>1</v>
      </c>
      <c r="AG5" s="50" t="s">
        <v>101</v>
      </c>
      <c r="AH5" s="50" t="s">
        <v>3</v>
      </c>
      <c r="AI5" s="50" t="s">
        <v>101</v>
      </c>
      <c r="AJ5" s="50" t="s">
        <v>4</v>
      </c>
      <c r="AK5" s="50" t="s">
        <v>101</v>
      </c>
      <c r="AN5" s="5"/>
    </row>
    <row r="6" spans="1:40" s="7" customFormat="1" ht="15" customHeight="1">
      <c r="A6" s="18" t="s">
        <v>103</v>
      </c>
      <c r="B6" s="51" t="s">
        <v>5</v>
      </c>
      <c r="C6" s="52" t="s">
        <v>2</v>
      </c>
      <c r="D6" s="51" t="s">
        <v>6</v>
      </c>
      <c r="E6" s="52" t="s">
        <v>2</v>
      </c>
      <c r="F6" s="51" t="s">
        <v>6</v>
      </c>
      <c r="G6" s="52" t="s">
        <v>2</v>
      </c>
      <c r="H6" s="51" t="s">
        <v>7</v>
      </c>
      <c r="I6" s="52" t="s">
        <v>2</v>
      </c>
      <c r="J6" s="51" t="s">
        <v>8</v>
      </c>
      <c r="K6" s="52" t="s">
        <v>2</v>
      </c>
      <c r="L6" s="51" t="s">
        <v>8</v>
      </c>
      <c r="M6" s="52" t="s">
        <v>2</v>
      </c>
      <c r="N6" s="51" t="s">
        <v>34</v>
      </c>
      <c r="O6" s="52" t="s">
        <v>2</v>
      </c>
      <c r="P6" s="51" t="s">
        <v>47</v>
      </c>
      <c r="Q6" s="52" t="s">
        <v>2</v>
      </c>
      <c r="R6" s="51" t="s">
        <v>47</v>
      </c>
      <c r="S6" s="52" t="s">
        <v>2</v>
      </c>
      <c r="T6" s="51" t="s">
        <v>59</v>
      </c>
      <c r="U6" s="52" t="s">
        <v>2</v>
      </c>
      <c r="V6" s="51" t="s">
        <v>68</v>
      </c>
      <c r="W6" s="52" t="s">
        <v>2</v>
      </c>
      <c r="X6" s="51" t="s">
        <v>68</v>
      </c>
      <c r="Y6" s="52" t="s">
        <v>2</v>
      </c>
      <c r="Z6" s="51" t="s">
        <v>93</v>
      </c>
      <c r="AA6" s="52" t="s">
        <v>2</v>
      </c>
      <c r="AB6" s="51" t="s">
        <v>97</v>
      </c>
      <c r="AC6" s="52" t="s">
        <v>2</v>
      </c>
      <c r="AD6" s="51" t="s">
        <v>97</v>
      </c>
      <c r="AE6" s="52" t="s">
        <v>2</v>
      </c>
      <c r="AF6" s="51" t="s">
        <v>113</v>
      </c>
      <c r="AG6" s="52" t="s">
        <v>2</v>
      </c>
      <c r="AH6" s="51" t="s">
        <v>131</v>
      </c>
      <c r="AI6" s="52" t="s">
        <v>2</v>
      </c>
      <c r="AJ6" s="51" t="s">
        <v>131</v>
      </c>
      <c r="AK6" s="52" t="s">
        <v>2</v>
      </c>
      <c r="AN6" s="5"/>
    </row>
    <row r="7" spans="1:36" ht="6" customHeight="1">
      <c r="A7" s="29"/>
      <c r="AD7" s="5"/>
      <c r="AJ7" s="5"/>
    </row>
    <row r="8" spans="1:40" s="7" customFormat="1" ht="15" customHeight="1">
      <c r="A8" s="19" t="s">
        <v>9</v>
      </c>
      <c r="B8" s="8"/>
      <c r="C8" s="9"/>
      <c r="D8" s="8"/>
      <c r="E8" s="9"/>
      <c r="F8" s="10"/>
      <c r="G8" s="9"/>
      <c r="H8" s="11"/>
      <c r="I8" s="9"/>
      <c r="J8" s="11"/>
      <c r="K8" s="9"/>
      <c r="L8" s="11"/>
      <c r="M8" s="9"/>
      <c r="N8" s="11"/>
      <c r="O8" s="9"/>
      <c r="P8" s="11"/>
      <c r="Q8" s="9"/>
      <c r="R8" s="10"/>
      <c r="S8" s="9"/>
      <c r="T8" s="10"/>
      <c r="U8" s="9"/>
      <c r="V8" s="10"/>
      <c r="W8" s="9"/>
      <c r="X8" s="10"/>
      <c r="Y8" s="9"/>
      <c r="Z8" s="10"/>
      <c r="AA8" s="9"/>
      <c r="AB8" s="10"/>
      <c r="AC8" s="9"/>
      <c r="AD8" s="10"/>
      <c r="AE8" s="9"/>
      <c r="AF8" s="10"/>
      <c r="AG8" s="9"/>
      <c r="AH8" s="10"/>
      <c r="AI8" s="9"/>
      <c r="AJ8" s="10"/>
      <c r="AK8" s="9"/>
      <c r="AN8" s="5"/>
    </row>
    <row r="9" spans="1:40" s="7" customFormat="1" ht="15" customHeight="1">
      <c r="A9" s="20" t="s">
        <v>79</v>
      </c>
      <c r="B9" s="8"/>
      <c r="C9" s="9"/>
      <c r="D9" s="8"/>
      <c r="E9" s="9"/>
      <c r="F9" s="10"/>
      <c r="G9" s="9"/>
      <c r="H9" s="11"/>
      <c r="I9" s="9"/>
      <c r="J9" s="11"/>
      <c r="K9" s="9"/>
      <c r="L9" s="11"/>
      <c r="M9" s="9"/>
      <c r="N9" s="11"/>
      <c r="O9" s="9"/>
      <c r="P9" s="11"/>
      <c r="Q9" s="9"/>
      <c r="R9" s="10"/>
      <c r="S9" s="9"/>
      <c r="T9" s="10"/>
      <c r="U9" s="9"/>
      <c r="V9" s="10"/>
      <c r="W9" s="9"/>
      <c r="X9" s="10"/>
      <c r="Y9" s="9"/>
      <c r="Z9" s="10"/>
      <c r="AA9" s="9"/>
      <c r="AB9" s="10"/>
      <c r="AC9" s="9"/>
      <c r="AD9" s="10"/>
      <c r="AE9" s="9"/>
      <c r="AF9" s="10"/>
      <c r="AG9" s="9"/>
      <c r="AH9" s="10"/>
      <c r="AI9" s="9"/>
      <c r="AJ9" s="10"/>
      <c r="AK9" s="9"/>
      <c r="AN9" s="5"/>
    </row>
    <row r="10" spans="1:36" ht="15" customHeight="1">
      <c r="A10" s="21" t="s">
        <v>10</v>
      </c>
      <c r="N10" s="7"/>
      <c r="AD10" s="5"/>
      <c r="AJ10" s="5"/>
    </row>
    <row r="11" spans="1:40" ht="15" customHeight="1">
      <c r="A11" s="22" t="s">
        <v>11</v>
      </c>
      <c r="B11" s="31">
        <f>'[1]Revenue $'!B8</f>
        <v>1658</v>
      </c>
      <c r="C11" s="32"/>
      <c r="D11" s="31">
        <f>'[1]Revenue $'!C8</f>
        <v>1659</v>
      </c>
      <c r="E11" s="32"/>
      <c r="F11" s="31">
        <f>'[1]Revenue $'!P8</f>
        <v>3317</v>
      </c>
      <c r="G11" s="32"/>
      <c r="H11" s="31">
        <f>'[1]Revenue $'!D8</f>
        <v>1663</v>
      </c>
      <c r="I11" s="32">
        <f aca="true" t="shared" si="0" ref="I11:I32">IF(B11=0,"n/m",(H11-B11)/B11)</f>
        <v>0.0030156815440289505</v>
      </c>
      <c r="J11" s="31">
        <f>'[1]Revenue $'!E8</f>
        <v>1670</v>
      </c>
      <c r="K11" s="32">
        <f aca="true" t="shared" si="1" ref="K11:K32">IF(D11=0,"n/m",(J11-D11)/D11)</f>
        <v>0.006630500301386378</v>
      </c>
      <c r="L11" s="31">
        <f>'[1]Revenue $'!Q8</f>
        <v>3333</v>
      </c>
      <c r="M11" s="32">
        <f aca="true" t="shared" si="2" ref="M11:M32">IF(F11=0,"n/m",(L11-F11)/F11)</f>
        <v>0.00482363581549593</v>
      </c>
      <c r="N11" s="31">
        <f>'[1]Revenue $'!F8</f>
        <v>1657</v>
      </c>
      <c r="O11" s="32">
        <f aca="true" t="shared" si="3" ref="O11:O32">IF(H11=0,"n/m",(N11-H11)/H11)</f>
        <v>-0.0036079374624173183</v>
      </c>
      <c r="P11" s="31">
        <f>'[1]Revenue $'!G8</f>
        <v>1621</v>
      </c>
      <c r="Q11" s="32">
        <f aca="true" t="shared" si="4" ref="Q11:Q32">IF(J11=0,"n/m",(P11-J11)/J11)</f>
        <v>-0.029341317365269463</v>
      </c>
      <c r="R11" s="31">
        <f>'[1]Revenue $'!R8</f>
        <v>3278</v>
      </c>
      <c r="S11" s="32">
        <f aca="true" t="shared" si="5" ref="S11:S32">IF(L11=0,"n/m",(R11-L11)/L11)</f>
        <v>-0.0165016501650165</v>
      </c>
      <c r="T11" s="31">
        <f>'[1]Revenue $'!H8</f>
        <v>1592</v>
      </c>
      <c r="U11" s="32">
        <f aca="true" t="shared" si="6" ref="U11:U32">IF(N11=0,"n/m",(T11-N11)/N11)</f>
        <v>-0.03922751961375981</v>
      </c>
      <c r="V11" s="31">
        <f>'[1]Revenue $'!I8</f>
        <v>1565</v>
      </c>
      <c r="W11" s="32">
        <f aca="true" t="shared" si="7" ref="W11:W32">IF(P11=0,"n/m",(V11-P11)/P11)</f>
        <v>-0.03454657618753856</v>
      </c>
      <c r="X11" s="31">
        <f>'[1]Revenue $'!S8</f>
        <v>3157</v>
      </c>
      <c r="Y11" s="32">
        <f aca="true" t="shared" si="8" ref="Y11:Y32">IF(R11=0,"n/m",(X11-R11)/R11)</f>
        <v>-0.03691275167785235</v>
      </c>
      <c r="Z11" s="31">
        <f>'[1]Revenue $'!J8</f>
        <v>1508</v>
      </c>
      <c r="AA11" s="32">
        <f aca="true" t="shared" si="9" ref="AA11:AA18">IF(T11=0,"n/m",(Z11-T11)/T11)</f>
        <v>-0.052763819095477386</v>
      </c>
      <c r="AB11" s="31">
        <f>'[1]Revenue $'!K8</f>
        <v>1470</v>
      </c>
      <c r="AC11" s="32">
        <f aca="true" t="shared" si="10" ref="AC11:AC18">IF(V11=0,"n/m",(AB11-V11)/V11)</f>
        <v>-0.06070287539936102</v>
      </c>
      <c r="AD11" s="31">
        <f>'[1]Revenue $'!T8</f>
        <v>2978</v>
      </c>
      <c r="AE11" s="32">
        <f aca="true" t="shared" si="11" ref="AE11:AE37">IF(X11=0,"n/m",(AD11-X11)/X11)</f>
        <v>-0.056699398162812796</v>
      </c>
      <c r="AF11" s="31">
        <f>'[1]Revenue $'!L8</f>
        <v>1441</v>
      </c>
      <c r="AG11" s="32">
        <f aca="true" t="shared" si="12" ref="AG11:AG18">IF(Z11=0,"n/m",(AF11-Z11)/Z11)</f>
        <v>-0.04442970822281167</v>
      </c>
      <c r="AH11" s="31">
        <f>'[1]Revenue $'!M8</f>
        <v>1415</v>
      </c>
      <c r="AI11" s="32">
        <f aca="true" t="shared" si="13" ref="AI11:AI18">IF(AB11=0,"n/m",(AH11-AB11)/AB11)</f>
        <v>-0.03741496598639456</v>
      </c>
      <c r="AJ11" s="87">
        <f>'[1]Revenue $'!U8</f>
        <v>2856</v>
      </c>
      <c r="AK11" s="32">
        <f aca="true" t="shared" si="14" ref="AK11:AK43">IF(AD11=0,"n/m",(AJ11-AD11)/AD11)</f>
        <v>-0.0409670920080591</v>
      </c>
      <c r="AN11" s="76">
        <f aca="true" t="shared" si="15" ref="AN11:AN74">(AF11+AH11)-AJ11</f>
        <v>0</v>
      </c>
    </row>
    <row r="12" spans="1:40" ht="15" customHeight="1">
      <c r="A12" s="22" t="s">
        <v>12</v>
      </c>
      <c r="B12" s="31">
        <f>'[1]Revenue $'!B9</f>
        <v>553</v>
      </c>
      <c r="C12" s="32"/>
      <c r="D12" s="31">
        <f>'[1]Revenue $'!C9</f>
        <v>470</v>
      </c>
      <c r="E12" s="32"/>
      <c r="F12" s="31">
        <f>'[1]Revenue $'!P9</f>
        <v>1023</v>
      </c>
      <c r="G12" s="32"/>
      <c r="H12" s="31">
        <f>'[1]Revenue $'!D9</f>
        <v>432</v>
      </c>
      <c r="I12" s="32">
        <f t="shared" si="0"/>
        <v>-0.21880650994575046</v>
      </c>
      <c r="J12" s="31">
        <f>'[1]Revenue $'!E9</f>
        <v>413</v>
      </c>
      <c r="K12" s="32">
        <f t="shared" si="1"/>
        <v>-0.12127659574468085</v>
      </c>
      <c r="L12" s="31">
        <f>'[1]Revenue $'!Q9</f>
        <v>845</v>
      </c>
      <c r="M12" s="32">
        <f t="shared" si="2"/>
        <v>-0.1739980449657869</v>
      </c>
      <c r="N12" s="31">
        <f>'[1]Revenue $'!F9</f>
        <v>388</v>
      </c>
      <c r="O12" s="32">
        <f t="shared" si="3"/>
        <v>-0.10185185185185185</v>
      </c>
      <c r="P12" s="31">
        <f>'[1]Revenue $'!G9</f>
        <v>348</v>
      </c>
      <c r="Q12" s="32">
        <f t="shared" si="4"/>
        <v>-0.15738498789346247</v>
      </c>
      <c r="R12" s="31">
        <f>'[1]Revenue $'!R9</f>
        <v>736</v>
      </c>
      <c r="S12" s="32">
        <f t="shared" si="5"/>
        <v>-0.1289940828402367</v>
      </c>
      <c r="T12" s="31">
        <f>'[1]Revenue $'!H9</f>
        <v>328</v>
      </c>
      <c r="U12" s="32">
        <f t="shared" si="6"/>
        <v>-0.15463917525773196</v>
      </c>
      <c r="V12" s="31">
        <f>'[1]Revenue $'!I9</f>
        <v>305</v>
      </c>
      <c r="W12" s="32">
        <f t="shared" si="7"/>
        <v>-0.1235632183908046</v>
      </c>
      <c r="X12" s="31">
        <f>'[1]Revenue $'!S9</f>
        <v>633</v>
      </c>
      <c r="Y12" s="32">
        <f t="shared" si="8"/>
        <v>-0.13994565217391305</v>
      </c>
      <c r="Z12" s="31">
        <f>'[1]Revenue $'!J9</f>
        <v>286</v>
      </c>
      <c r="AA12" s="32">
        <f t="shared" si="9"/>
        <v>-0.12804878048780488</v>
      </c>
      <c r="AB12" s="31">
        <f>'[1]Revenue $'!K9</f>
        <v>252</v>
      </c>
      <c r="AC12" s="32">
        <f t="shared" si="10"/>
        <v>-0.1737704918032787</v>
      </c>
      <c r="AD12" s="31">
        <f>'[1]Revenue $'!T9</f>
        <v>538</v>
      </c>
      <c r="AE12" s="32">
        <f t="shared" si="11"/>
        <v>-0.1500789889415482</v>
      </c>
      <c r="AF12" s="31">
        <f>'[1]Revenue $'!L9</f>
        <v>228</v>
      </c>
      <c r="AG12" s="32">
        <f t="shared" si="12"/>
        <v>-0.20279720279720279</v>
      </c>
      <c r="AH12" s="31">
        <f>'[1]Revenue $'!M9</f>
        <v>199</v>
      </c>
      <c r="AI12" s="32">
        <f t="shared" si="13"/>
        <v>-0.21031746031746032</v>
      </c>
      <c r="AJ12" s="87">
        <f>'[1]Revenue $'!U9</f>
        <v>427</v>
      </c>
      <c r="AK12" s="32">
        <f t="shared" si="14"/>
        <v>-0.20631970260223048</v>
      </c>
      <c r="AN12" s="76">
        <f t="shared" si="15"/>
        <v>0</v>
      </c>
    </row>
    <row r="13" spans="1:40" ht="15" customHeight="1">
      <c r="A13" s="22" t="s">
        <v>13</v>
      </c>
      <c r="B13" s="31">
        <f>'[1]Revenue $'!B10</f>
        <v>123</v>
      </c>
      <c r="C13" s="32"/>
      <c r="D13" s="31">
        <f>'[1]Revenue $'!C10</f>
        <v>123</v>
      </c>
      <c r="E13" s="32"/>
      <c r="F13" s="31">
        <f>'[1]Revenue $'!P10</f>
        <v>246</v>
      </c>
      <c r="G13" s="32"/>
      <c r="H13" s="31">
        <f>'[1]Revenue $'!D10</f>
        <v>125</v>
      </c>
      <c r="I13" s="32">
        <f t="shared" si="0"/>
        <v>0.016260162601626018</v>
      </c>
      <c r="J13" s="31">
        <f>'[1]Revenue $'!E10</f>
        <v>132</v>
      </c>
      <c r="K13" s="32">
        <f t="shared" si="1"/>
        <v>0.07317073170731707</v>
      </c>
      <c r="L13" s="31">
        <f>'[1]Revenue $'!Q10</f>
        <v>257</v>
      </c>
      <c r="M13" s="32">
        <f t="shared" si="2"/>
        <v>0.044715447154471545</v>
      </c>
      <c r="N13" s="31">
        <f>'[1]Revenue $'!F10</f>
        <v>134</v>
      </c>
      <c r="O13" s="32">
        <f t="shared" si="3"/>
        <v>0.072</v>
      </c>
      <c r="P13" s="31">
        <f>'[1]Revenue $'!G10</f>
        <v>135</v>
      </c>
      <c r="Q13" s="32">
        <f t="shared" si="4"/>
        <v>0.022727272727272728</v>
      </c>
      <c r="R13" s="31">
        <f>'[1]Revenue $'!R10</f>
        <v>269</v>
      </c>
      <c r="S13" s="32">
        <f t="shared" si="5"/>
        <v>0.04669260700389105</v>
      </c>
      <c r="T13" s="31">
        <f>'[1]Revenue $'!H10</f>
        <v>135</v>
      </c>
      <c r="U13" s="32">
        <f t="shared" si="6"/>
        <v>0.007462686567164179</v>
      </c>
      <c r="V13" s="31">
        <f>'[1]Revenue $'!I10</f>
        <v>132</v>
      </c>
      <c r="W13" s="32">
        <f t="shared" si="7"/>
        <v>-0.022222222222222223</v>
      </c>
      <c r="X13" s="31">
        <f>'[1]Revenue $'!S10</f>
        <v>267</v>
      </c>
      <c r="Y13" s="32">
        <f t="shared" si="8"/>
        <v>-0.007434944237918215</v>
      </c>
      <c r="Z13" s="31">
        <f>'[1]Revenue $'!J10</f>
        <v>128</v>
      </c>
      <c r="AA13" s="32">
        <f t="shared" si="9"/>
        <v>-0.05185185185185185</v>
      </c>
      <c r="AB13" s="31">
        <f>'[1]Revenue $'!K10</f>
        <v>128</v>
      </c>
      <c r="AC13" s="32">
        <f t="shared" si="10"/>
        <v>-0.030303030303030304</v>
      </c>
      <c r="AD13" s="31">
        <f>'[1]Revenue $'!T10</f>
        <v>256</v>
      </c>
      <c r="AE13" s="32">
        <f t="shared" si="11"/>
        <v>-0.04119850187265917</v>
      </c>
      <c r="AF13" s="31">
        <f>'[1]Revenue $'!L10</f>
        <v>131</v>
      </c>
      <c r="AG13" s="32">
        <f t="shared" si="12"/>
        <v>0.0234375</v>
      </c>
      <c r="AH13" s="31">
        <f>'[1]Revenue $'!M10</f>
        <v>132</v>
      </c>
      <c r="AI13" s="32">
        <f t="shared" si="13"/>
        <v>0.03125</v>
      </c>
      <c r="AJ13" s="87">
        <f>'[1]Revenue $'!U10</f>
        <v>263</v>
      </c>
      <c r="AK13" s="32">
        <f t="shared" si="14"/>
        <v>0.02734375</v>
      </c>
      <c r="AN13" s="76">
        <f t="shared" si="15"/>
        <v>0</v>
      </c>
    </row>
    <row r="14" spans="1:40" ht="15" customHeight="1">
      <c r="A14" s="22" t="s">
        <v>14</v>
      </c>
      <c r="B14" s="31">
        <f>'[1]Revenue $'!B11</f>
        <v>470</v>
      </c>
      <c r="C14" s="32"/>
      <c r="D14" s="31">
        <f>'[1]Revenue $'!C11</f>
        <v>442</v>
      </c>
      <c r="E14" s="32"/>
      <c r="F14" s="31">
        <f>'[1]Revenue $'!P11</f>
        <v>913</v>
      </c>
      <c r="G14" s="32"/>
      <c r="H14" s="31">
        <f>'[1]Revenue $'!D11</f>
        <v>408</v>
      </c>
      <c r="I14" s="32">
        <f t="shared" si="0"/>
        <v>-0.13191489361702127</v>
      </c>
      <c r="J14" s="31">
        <f>'[1]Revenue $'!E11</f>
        <v>400</v>
      </c>
      <c r="K14" s="32">
        <f t="shared" si="1"/>
        <v>-0.09502262443438914</v>
      </c>
      <c r="L14" s="31">
        <f>'[1]Revenue $'!Q11</f>
        <v>808</v>
      </c>
      <c r="M14" s="32">
        <f t="shared" si="2"/>
        <v>-0.11500547645125958</v>
      </c>
      <c r="N14" s="31">
        <f>'[1]Revenue $'!F11</f>
        <v>385</v>
      </c>
      <c r="O14" s="32">
        <f t="shared" si="3"/>
        <v>-0.056372549019607844</v>
      </c>
      <c r="P14" s="31">
        <f>'[1]Revenue $'!G11</f>
        <v>364</v>
      </c>
      <c r="Q14" s="32">
        <f t="shared" si="4"/>
        <v>-0.09</v>
      </c>
      <c r="R14" s="31">
        <f>'[1]Revenue $'!R11</f>
        <v>749</v>
      </c>
      <c r="S14" s="32">
        <f t="shared" si="5"/>
        <v>-0.07301980198019802</v>
      </c>
      <c r="T14" s="31">
        <f>'[1]Revenue $'!H11</f>
        <v>349</v>
      </c>
      <c r="U14" s="32">
        <f t="shared" si="6"/>
        <v>-0.09350649350649351</v>
      </c>
      <c r="V14" s="31">
        <f>'[1]Revenue $'!I11</f>
        <v>331</v>
      </c>
      <c r="W14" s="32">
        <f t="shared" si="7"/>
        <v>-0.09065934065934066</v>
      </c>
      <c r="X14" s="31">
        <f>'[1]Revenue $'!S11</f>
        <v>680</v>
      </c>
      <c r="Y14" s="32">
        <f t="shared" si="8"/>
        <v>-0.09212283044058744</v>
      </c>
      <c r="Z14" s="31">
        <f>'[1]Revenue $'!J11</f>
        <v>315</v>
      </c>
      <c r="AA14" s="32">
        <f t="shared" si="9"/>
        <v>-0.09742120343839542</v>
      </c>
      <c r="AB14" s="31">
        <f>'[1]Revenue $'!K11</f>
        <v>288</v>
      </c>
      <c r="AC14" s="32">
        <f t="shared" si="10"/>
        <v>-0.1299093655589124</v>
      </c>
      <c r="AD14" s="31">
        <f>'[1]Revenue $'!T11</f>
        <v>603</v>
      </c>
      <c r="AE14" s="32">
        <f t="shared" si="11"/>
        <v>-0.11323529411764706</v>
      </c>
      <c r="AF14" s="31">
        <f>'[1]Revenue $'!L11</f>
        <v>274</v>
      </c>
      <c r="AG14" s="32">
        <f t="shared" si="12"/>
        <v>-0.13015873015873017</v>
      </c>
      <c r="AH14" s="31">
        <f>'[1]Revenue $'!M11</f>
        <v>260</v>
      </c>
      <c r="AI14" s="32">
        <f t="shared" si="13"/>
        <v>-0.09722222222222222</v>
      </c>
      <c r="AJ14" s="87">
        <f>'[1]Revenue $'!U11</f>
        <v>534</v>
      </c>
      <c r="AK14" s="32">
        <f t="shared" si="14"/>
        <v>-0.11442786069651742</v>
      </c>
      <c r="AN14" s="76">
        <f t="shared" si="15"/>
        <v>0</v>
      </c>
    </row>
    <row r="15" spans="1:40" ht="15" customHeight="1">
      <c r="A15" s="22" t="s">
        <v>15</v>
      </c>
      <c r="B15" s="31">
        <f>'[1]Revenue $'!B12</f>
        <v>621</v>
      </c>
      <c r="C15" s="32"/>
      <c r="D15" s="31">
        <f>'[1]Revenue $'!C12</f>
        <v>595</v>
      </c>
      <c r="E15" s="32"/>
      <c r="F15" s="31">
        <f>'[1]Revenue $'!P12</f>
        <v>1215</v>
      </c>
      <c r="G15" s="32"/>
      <c r="H15" s="31">
        <f>'[1]Revenue $'!D12</f>
        <v>608</v>
      </c>
      <c r="I15" s="32">
        <f t="shared" si="0"/>
        <v>-0.020933977455716585</v>
      </c>
      <c r="J15" s="31">
        <f>'[1]Revenue $'!E12</f>
        <v>600</v>
      </c>
      <c r="K15" s="32">
        <f t="shared" si="1"/>
        <v>0.008403361344537815</v>
      </c>
      <c r="L15" s="31">
        <f>'[1]Revenue $'!Q12</f>
        <v>1208</v>
      </c>
      <c r="M15" s="32">
        <f t="shared" si="2"/>
        <v>-0.005761316872427984</v>
      </c>
      <c r="N15" s="31">
        <f>'[1]Revenue $'!F12</f>
        <v>615</v>
      </c>
      <c r="O15" s="32">
        <f t="shared" si="3"/>
        <v>0.011513157894736841</v>
      </c>
      <c r="P15" s="31">
        <f>'[1]Revenue $'!G12</f>
        <v>607</v>
      </c>
      <c r="Q15" s="32">
        <f t="shared" si="4"/>
        <v>0.011666666666666667</v>
      </c>
      <c r="R15" s="31">
        <f>'[1]Revenue $'!R12</f>
        <v>1222</v>
      </c>
      <c r="S15" s="32">
        <f t="shared" si="5"/>
        <v>0.011589403973509934</v>
      </c>
      <c r="T15" s="31">
        <f>'[1]Revenue $'!H12</f>
        <v>615</v>
      </c>
      <c r="U15" s="32">
        <f t="shared" si="6"/>
        <v>0</v>
      </c>
      <c r="V15" s="31">
        <f>'[1]Revenue $'!I12</f>
        <v>599</v>
      </c>
      <c r="W15" s="32">
        <f t="shared" si="7"/>
        <v>-0.013179571663920923</v>
      </c>
      <c r="X15" s="31">
        <f>'[1]Revenue $'!S12</f>
        <v>1214</v>
      </c>
      <c r="Y15" s="32">
        <f t="shared" si="8"/>
        <v>-0.006546644844517185</v>
      </c>
      <c r="Z15" s="31">
        <f>'[1]Revenue $'!J12</f>
        <v>580</v>
      </c>
      <c r="AA15" s="32">
        <f t="shared" si="9"/>
        <v>-0.056910569105691054</v>
      </c>
      <c r="AB15" s="31">
        <f>'[1]Revenue $'!K12</f>
        <v>539</v>
      </c>
      <c r="AC15" s="32">
        <f t="shared" si="10"/>
        <v>-0.1001669449081803</v>
      </c>
      <c r="AD15" s="31">
        <f>'[1]Revenue $'!T12</f>
        <v>1119</v>
      </c>
      <c r="AE15" s="32">
        <f t="shared" si="11"/>
        <v>-0.07825370675453047</v>
      </c>
      <c r="AF15" s="31">
        <f>'[1]Revenue $'!L12</f>
        <v>516</v>
      </c>
      <c r="AG15" s="32">
        <f t="shared" si="12"/>
        <v>-0.1103448275862069</v>
      </c>
      <c r="AH15" s="31">
        <f>'[1]Revenue $'!M12</f>
        <v>486</v>
      </c>
      <c r="AI15" s="32">
        <f t="shared" si="13"/>
        <v>-0.09833024118738404</v>
      </c>
      <c r="AJ15" s="87">
        <f>'[1]Revenue $'!U12</f>
        <v>1002</v>
      </c>
      <c r="AK15" s="32">
        <f t="shared" si="14"/>
        <v>-0.10455764075067024</v>
      </c>
      <c r="AN15" s="76">
        <f t="shared" si="15"/>
        <v>0</v>
      </c>
    </row>
    <row r="16" spans="1:40" ht="15" customHeight="1">
      <c r="A16" s="22" t="s">
        <v>16</v>
      </c>
      <c r="B16" s="31">
        <f>'[1]Revenue $'!B13</f>
        <v>106</v>
      </c>
      <c r="C16" s="32"/>
      <c r="D16" s="31">
        <f>'[1]Revenue $'!C13</f>
        <v>96</v>
      </c>
      <c r="E16" s="32"/>
      <c r="F16" s="31">
        <f>'[1]Revenue $'!P13</f>
        <v>201</v>
      </c>
      <c r="G16" s="32"/>
      <c r="H16" s="31">
        <f>'[1]Revenue $'!D13</f>
        <v>94</v>
      </c>
      <c r="I16" s="32">
        <f t="shared" si="0"/>
        <v>-0.11320754716981132</v>
      </c>
      <c r="J16" s="31">
        <f>'[1]Revenue $'!E13</f>
        <v>90</v>
      </c>
      <c r="K16" s="32">
        <f t="shared" si="1"/>
        <v>-0.0625</v>
      </c>
      <c r="L16" s="31">
        <f>'[1]Revenue $'!Q13</f>
        <v>184</v>
      </c>
      <c r="M16" s="32">
        <f t="shared" si="2"/>
        <v>-0.0845771144278607</v>
      </c>
      <c r="N16" s="31">
        <f>'[1]Revenue $'!F13</f>
        <v>92</v>
      </c>
      <c r="O16" s="32">
        <f t="shared" si="3"/>
        <v>-0.02127659574468085</v>
      </c>
      <c r="P16" s="31">
        <f>'[1]Revenue $'!G13</f>
        <v>89</v>
      </c>
      <c r="Q16" s="32">
        <f t="shared" si="4"/>
        <v>-0.011111111111111112</v>
      </c>
      <c r="R16" s="31">
        <f>'[1]Revenue $'!R13</f>
        <v>181</v>
      </c>
      <c r="S16" s="32">
        <f t="shared" si="5"/>
        <v>-0.016304347826086956</v>
      </c>
      <c r="T16" s="31">
        <f>'[1]Revenue $'!H13</f>
        <v>90</v>
      </c>
      <c r="U16" s="32">
        <f t="shared" si="6"/>
        <v>-0.021739130434782608</v>
      </c>
      <c r="V16" s="31">
        <f>'[1]Revenue $'!I13</f>
        <v>85</v>
      </c>
      <c r="W16" s="32">
        <f t="shared" si="7"/>
        <v>-0.0449438202247191</v>
      </c>
      <c r="X16" s="31">
        <f>'[1]Revenue $'!S13</f>
        <v>175</v>
      </c>
      <c r="Y16" s="32">
        <f t="shared" si="8"/>
        <v>-0.03314917127071823</v>
      </c>
      <c r="Z16" s="31">
        <f>'[1]Revenue $'!J13</f>
        <v>82</v>
      </c>
      <c r="AA16" s="32">
        <f t="shared" si="9"/>
        <v>-0.08888888888888889</v>
      </c>
      <c r="AB16" s="31">
        <f>'[1]Revenue $'!K13</f>
        <v>70</v>
      </c>
      <c r="AC16" s="32">
        <f t="shared" si="10"/>
        <v>-0.17647058823529413</v>
      </c>
      <c r="AD16" s="31">
        <f>'[1]Revenue $'!T13</f>
        <v>152</v>
      </c>
      <c r="AE16" s="32">
        <f t="shared" si="11"/>
        <v>-0.13142857142857142</v>
      </c>
      <c r="AF16" s="31">
        <f>'[1]Revenue $'!L13</f>
        <v>67</v>
      </c>
      <c r="AG16" s="32">
        <f t="shared" si="12"/>
        <v>-0.18292682926829268</v>
      </c>
      <c r="AH16" s="31">
        <f>'[1]Revenue $'!M13</f>
        <v>56</v>
      </c>
      <c r="AI16" s="32">
        <f t="shared" si="13"/>
        <v>-0.2</v>
      </c>
      <c r="AJ16" s="87">
        <f>'[1]Revenue $'!U13</f>
        <v>123</v>
      </c>
      <c r="AK16" s="32">
        <f t="shared" si="14"/>
        <v>-0.19078947368421054</v>
      </c>
      <c r="AN16" s="76">
        <f t="shared" si="15"/>
        <v>0</v>
      </c>
    </row>
    <row r="17" spans="1:40" ht="15" customHeight="1">
      <c r="A17" s="22" t="s">
        <v>17</v>
      </c>
      <c r="B17" s="31">
        <f>'[1]Revenue $'!B14</f>
        <v>146</v>
      </c>
      <c r="C17" s="32"/>
      <c r="D17" s="31">
        <f>'[1]Revenue $'!C14</f>
        <v>140</v>
      </c>
      <c r="E17" s="32"/>
      <c r="F17" s="31">
        <f>'[1]Revenue $'!P14</f>
        <v>286</v>
      </c>
      <c r="G17" s="32"/>
      <c r="H17" s="31">
        <f>'[1]Revenue $'!D14</f>
        <v>133</v>
      </c>
      <c r="I17" s="32">
        <f t="shared" si="0"/>
        <v>-0.08904109589041095</v>
      </c>
      <c r="J17" s="31">
        <f>'[1]Revenue $'!E14</f>
        <v>119</v>
      </c>
      <c r="K17" s="32">
        <f t="shared" si="1"/>
        <v>-0.15</v>
      </c>
      <c r="L17" s="31">
        <f>'[1]Revenue $'!Q14</f>
        <v>252</v>
      </c>
      <c r="M17" s="32">
        <f t="shared" si="2"/>
        <v>-0.11888111888111888</v>
      </c>
      <c r="N17" s="31">
        <f>'[1]Revenue $'!F14</f>
        <v>120</v>
      </c>
      <c r="O17" s="32">
        <f t="shared" si="3"/>
        <v>-0.09774436090225563</v>
      </c>
      <c r="P17" s="31">
        <f>'[1]Revenue $'!G14</f>
        <v>111</v>
      </c>
      <c r="Q17" s="32">
        <f t="shared" si="4"/>
        <v>-0.06722689075630252</v>
      </c>
      <c r="R17" s="31">
        <f>'[1]Revenue $'!R14</f>
        <v>231</v>
      </c>
      <c r="S17" s="32">
        <f t="shared" si="5"/>
        <v>-0.08333333333333333</v>
      </c>
      <c r="T17" s="31">
        <f>'[1]Revenue $'!H14</f>
        <v>109</v>
      </c>
      <c r="U17" s="32">
        <f t="shared" si="6"/>
        <v>-0.09166666666666666</v>
      </c>
      <c r="V17" s="31">
        <f>'[1]Revenue $'!I14</f>
        <v>101</v>
      </c>
      <c r="W17" s="32">
        <f t="shared" si="7"/>
        <v>-0.09009009009009009</v>
      </c>
      <c r="X17" s="31">
        <f>'[1]Revenue $'!S14</f>
        <v>210</v>
      </c>
      <c r="Y17" s="32">
        <f t="shared" si="8"/>
        <v>-0.09090909090909091</v>
      </c>
      <c r="Z17" s="31">
        <f>'[1]Revenue $'!J14</f>
        <v>97</v>
      </c>
      <c r="AA17" s="32">
        <f t="shared" si="9"/>
        <v>-0.11009174311926606</v>
      </c>
      <c r="AB17" s="31">
        <f>'[1]Revenue $'!K14</f>
        <v>89</v>
      </c>
      <c r="AC17" s="32">
        <f t="shared" si="10"/>
        <v>-0.1188118811881188</v>
      </c>
      <c r="AD17" s="31">
        <f>'[1]Revenue $'!T14</f>
        <v>186</v>
      </c>
      <c r="AE17" s="32">
        <f t="shared" si="11"/>
        <v>-0.11428571428571428</v>
      </c>
      <c r="AF17" s="31">
        <f>'[1]Revenue $'!L14</f>
        <v>86</v>
      </c>
      <c r="AG17" s="32">
        <f t="shared" si="12"/>
        <v>-0.1134020618556701</v>
      </c>
      <c r="AH17" s="31">
        <f>'[1]Revenue $'!M14</f>
        <v>78</v>
      </c>
      <c r="AI17" s="32">
        <f t="shared" si="13"/>
        <v>-0.12359550561797752</v>
      </c>
      <c r="AJ17" s="87">
        <f>'[1]Revenue $'!U14</f>
        <v>164</v>
      </c>
      <c r="AK17" s="32">
        <f t="shared" si="14"/>
        <v>-0.11827956989247312</v>
      </c>
      <c r="AN17" s="76">
        <f t="shared" si="15"/>
        <v>0</v>
      </c>
    </row>
    <row r="18" spans="1:40" ht="15" customHeight="1">
      <c r="A18" s="21" t="s">
        <v>18</v>
      </c>
      <c r="B18" s="33">
        <f>'[1]Revenue $'!B15</f>
        <v>3677</v>
      </c>
      <c r="C18" s="34"/>
      <c r="D18" s="33">
        <f>'[1]Revenue $'!C15</f>
        <v>3525</v>
      </c>
      <c r="E18" s="34"/>
      <c r="F18" s="33">
        <f>'[1]Revenue $'!P15</f>
        <v>7201</v>
      </c>
      <c r="G18" s="34"/>
      <c r="H18" s="33">
        <f>'[1]Revenue $'!D15</f>
        <v>3463</v>
      </c>
      <c r="I18" s="34">
        <f t="shared" si="0"/>
        <v>-0.058199619254827306</v>
      </c>
      <c r="J18" s="33">
        <f>'[1]Revenue $'!E15</f>
        <v>3424</v>
      </c>
      <c r="K18" s="34">
        <f t="shared" si="1"/>
        <v>-0.028652482269503544</v>
      </c>
      <c r="L18" s="33">
        <f>'[1]Revenue $'!Q15</f>
        <v>6887</v>
      </c>
      <c r="M18" s="34">
        <f t="shared" si="2"/>
        <v>-0.04360505485349257</v>
      </c>
      <c r="N18" s="33">
        <f>'[1]Revenue $'!F15</f>
        <v>3391</v>
      </c>
      <c r="O18" s="34">
        <f t="shared" si="3"/>
        <v>-0.020791221484262202</v>
      </c>
      <c r="P18" s="33">
        <f>'[1]Revenue $'!G15</f>
        <v>3275</v>
      </c>
      <c r="Q18" s="34">
        <f t="shared" si="4"/>
        <v>-0.04351635514018692</v>
      </c>
      <c r="R18" s="33">
        <f>'[1]Revenue $'!R15</f>
        <v>6666</v>
      </c>
      <c r="S18" s="34">
        <f t="shared" si="5"/>
        <v>-0.032089443879773485</v>
      </c>
      <c r="T18" s="33">
        <f>'[1]Revenue $'!H15</f>
        <v>3218</v>
      </c>
      <c r="U18" s="34">
        <f t="shared" si="6"/>
        <v>-0.05101739899734591</v>
      </c>
      <c r="V18" s="33">
        <f>'[1]Revenue $'!I15</f>
        <v>3118</v>
      </c>
      <c r="W18" s="34">
        <f t="shared" si="7"/>
        <v>-0.04793893129770992</v>
      </c>
      <c r="X18" s="33">
        <f>'[1]Revenue $'!S15</f>
        <v>6336</v>
      </c>
      <c r="Y18" s="34">
        <f t="shared" si="8"/>
        <v>-0.04950495049504951</v>
      </c>
      <c r="Z18" s="33">
        <f>'[1]Revenue $'!J15</f>
        <v>2996</v>
      </c>
      <c r="AA18" s="34">
        <f t="shared" si="9"/>
        <v>-0.0689869484151647</v>
      </c>
      <c r="AB18" s="33">
        <f>'[1]Revenue $'!K15</f>
        <v>2836</v>
      </c>
      <c r="AC18" s="34">
        <f t="shared" si="10"/>
        <v>-0.09044259140474663</v>
      </c>
      <c r="AD18" s="33">
        <f>'[1]Revenue $'!T15</f>
        <v>5832</v>
      </c>
      <c r="AE18" s="34">
        <f t="shared" si="11"/>
        <v>-0.07954545454545454</v>
      </c>
      <c r="AF18" s="33">
        <f>'[1]Revenue $'!L15</f>
        <v>2743</v>
      </c>
      <c r="AG18" s="34">
        <f t="shared" si="12"/>
        <v>-0.08444592790387183</v>
      </c>
      <c r="AH18" s="33">
        <f>'[1]Revenue $'!M15</f>
        <v>2627</v>
      </c>
      <c r="AI18" s="34">
        <f t="shared" si="13"/>
        <v>-0.0736953455571227</v>
      </c>
      <c r="AJ18" s="88">
        <f>'[1]Revenue $'!U15</f>
        <v>5370</v>
      </c>
      <c r="AK18" s="34">
        <f t="shared" si="14"/>
        <v>-0.07921810699588477</v>
      </c>
      <c r="AN18" s="76">
        <f t="shared" si="15"/>
        <v>0</v>
      </c>
    </row>
    <row r="19" spans="1:40" ht="15" customHeight="1">
      <c r="A19" s="23" t="s">
        <v>80</v>
      </c>
      <c r="B19" s="31"/>
      <c r="C19" s="32"/>
      <c r="D19" s="31"/>
      <c r="E19" s="32"/>
      <c r="F19" s="31"/>
      <c r="G19" s="32"/>
      <c r="H19" s="31"/>
      <c r="I19" s="32"/>
      <c r="J19" s="31"/>
      <c r="K19" s="32"/>
      <c r="L19" s="31"/>
      <c r="M19" s="32"/>
      <c r="N19" s="31"/>
      <c r="O19" s="32"/>
      <c r="P19" s="31"/>
      <c r="Q19" s="32"/>
      <c r="R19" s="31"/>
      <c r="S19" s="32"/>
      <c r="T19" s="31"/>
      <c r="U19" s="32"/>
      <c r="V19" s="31"/>
      <c r="W19" s="32"/>
      <c r="X19" s="31"/>
      <c r="Y19" s="32"/>
      <c r="Z19" s="35"/>
      <c r="AA19" s="32"/>
      <c r="AB19" s="31"/>
      <c r="AC19" s="32"/>
      <c r="AD19" s="31"/>
      <c r="AE19" s="32"/>
      <c r="AF19" s="35"/>
      <c r="AG19" s="32"/>
      <c r="AH19" s="31"/>
      <c r="AI19" s="32"/>
      <c r="AJ19" s="87"/>
      <c r="AK19" s="32"/>
      <c r="AN19" s="76">
        <f t="shared" si="15"/>
        <v>0</v>
      </c>
    </row>
    <row r="20" spans="1:40" ht="15" customHeight="1">
      <c r="A20" s="22" t="s">
        <v>87</v>
      </c>
      <c r="B20" s="31">
        <f>'[1]Revenue $'!B24</f>
        <v>357</v>
      </c>
      <c r="C20" s="32"/>
      <c r="D20" s="31">
        <f>'[1]Revenue $'!C24</f>
        <v>413</v>
      </c>
      <c r="E20" s="32"/>
      <c r="F20" s="31">
        <f>'[1]Revenue $'!P24</f>
        <v>770</v>
      </c>
      <c r="G20" s="32"/>
      <c r="H20" s="31">
        <f>'[1]Revenue $'!D24</f>
        <v>491</v>
      </c>
      <c r="I20" s="32">
        <f aca="true" t="shared" si="16" ref="I20:I26">IF(B20=0,"n/m",(H20-B20)/B20)</f>
        <v>0.3753501400560224</v>
      </c>
      <c r="J20" s="31">
        <f>'[1]Revenue $'!E24</f>
        <v>560</v>
      </c>
      <c r="K20" s="32">
        <f aca="true" t="shared" si="17" ref="K20:K26">IF(D20=0,"n/m",(J20-D20)/D20)</f>
        <v>0.3559322033898305</v>
      </c>
      <c r="L20" s="31">
        <f>'[1]Revenue $'!Q24</f>
        <v>1051</v>
      </c>
      <c r="M20" s="32">
        <f aca="true" t="shared" si="18" ref="M20:M26">IF(F20=0,"n/m",(L20-F20)/F20)</f>
        <v>0.36493506493506495</v>
      </c>
      <c r="N20" s="31">
        <f>'[1]Revenue $'!F24</f>
        <v>650</v>
      </c>
      <c r="O20" s="32">
        <f aca="true" t="shared" si="19" ref="O20:O26">IF(H20=0,"n/m",(N20-H20)/H20)</f>
        <v>0.32382892057026474</v>
      </c>
      <c r="P20" s="31">
        <f>'[1]Revenue $'!G24</f>
        <v>703</v>
      </c>
      <c r="Q20" s="32">
        <f aca="true" t="shared" si="20" ref="Q20:Q26">IF(J20=0,"n/m",(P20-J20)/J20)</f>
        <v>0.25535714285714284</v>
      </c>
      <c r="R20" s="31">
        <f>'[1]Revenue $'!R24</f>
        <v>1353</v>
      </c>
      <c r="S20" s="32">
        <f aca="true" t="shared" si="21" ref="S20:S26">IF(L20=0,"n/m",(R20-L20)/L20)</f>
        <v>0.2873453853472883</v>
      </c>
      <c r="T20" s="31">
        <f>'[1]Revenue $'!H24</f>
        <v>783</v>
      </c>
      <c r="U20" s="32">
        <f aca="true" t="shared" si="22" ref="U20:U26">IF(N20=0,"n/m",(T20-N20)/N20)</f>
        <v>0.20461538461538462</v>
      </c>
      <c r="V20" s="31">
        <f>'[1]Revenue $'!I24</f>
        <v>785</v>
      </c>
      <c r="W20" s="32">
        <f aca="true" t="shared" si="23" ref="W20:W26">IF(P20=0,"n/m",(V20-P20)/P20)</f>
        <v>0.1166429587482219</v>
      </c>
      <c r="X20" s="31">
        <f>'[1]Revenue $'!S24</f>
        <v>1568</v>
      </c>
      <c r="Y20" s="32">
        <f aca="true" t="shared" si="24" ref="Y20:Y26">IF(R20=0,"n/m",(X20-R20)/R20)</f>
        <v>0.1589061345158906</v>
      </c>
      <c r="Z20" s="31">
        <f>'[1]Revenue $'!J24</f>
        <v>791</v>
      </c>
      <c r="AA20" s="32">
        <f aca="true" t="shared" si="25" ref="AA20:AA26">IF(T20=0,"n/m",(Z20-T20)/T20)</f>
        <v>0.010217113665389528</v>
      </c>
      <c r="AB20" s="31">
        <f>'[1]Revenue $'!K24</f>
        <v>781</v>
      </c>
      <c r="AC20" s="32">
        <f aca="true" t="shared" si="26" ref="AC20:AC37">IF(V20=0,"n/m",(AB20-V20)/V20)</f>
        <v>-0.005095541401273885</v>
      </c>
      <c r="AD20" s="31">
        <f>'[1]Revenue $'!T24</f>
        <v>1572</v>
      </c>
      <c r="AE20" s="32">
        <f aca="true" t="shared" si="27" ref="AE20:AE26">IF(X20=0,"n/m",(AD20-X20)/X20)</f>
        <v>0.002551020408163265</v>
      </c>
      <c r="AF20" s="31">
        <f>'[1]Revenue $'!L24</f>
        <v>794</v>
      </c>
      <c r="AG20" s="32">
        <f aca="true" t="shared" si="28" ref="AG20:AG32">IF(Z20=0,"n/m",(AF20-Z20)/Z20)</f>
        <v>0.0037926675094816687</v>
      </c>
      <c r="AH20" s="31">
        <f>'[1]Revenue $'!M24</f>
        <v>800</v>
      </c>
      <c r="AI20" s="32">
        <f>IF(AB20=0,"n/m",(AH20-AB20)/AB20)</f>
        <v>0.024327784891165175</v>
      </c>
      <c r="AJ20" s="87">
        <f>'[1]Revenue $'!U24</f>
        <v>1594</v>
      </c>
      <c r="AK20" s="32">
        <f aca="true" t="shared" si="29" ref="AK20:AK26">IF(AD20=0,"n/m",(AJ20-AD20)/AD20)</f>
        <v>0.013994910941475827</v>
      </c>
      <c r="AN20" s="76">
        <f t="shared" si="15"/>
        <v>0</v>
      </c>
    </row>
    <row r="21" spans="1:40" ht="15" customHeight="1">
      <c r="A21" s="22" t="s">
        <v>57</v>
      </c>
      <c r="B21" s="31">
        <f>'[1]Revenue $'!B25</f>
        <v>202</v>
      </c>
      <c r="C21" s="32"/>
      <c r="D21" s="31">
        <f>'[1]Revenue $'!C25</f>
        <v>247</v>
      </c>
      <c r="E21" s="32"/>
      <c r="F21" s="31">
        <f>'[1]Revenue $'!P25</f>
        <v>449</v>
      </c>
      <c r="G21" s="32"/>
      <c r="H21" s="31">
        <f>'[1]Revenue $'!D25</f>
        <v>267</v>
      </c>
      <c r="I21" s="32">
        <f t="shared" si="16"/>
        <v>0.3217821782178218</v>
      </c>
      <c r="J21" s="31">
        <f>'[1]Revenue $'!E25</f>
        <v>275</v>
      </c>
      <c r="K21" s="32">
        <f t="shared" si="17"/>
        <v>0.11336032388663968</v>
      </c>
      <c r="L21" s="31">
        <f>'[1]Revenue $'!Q25</f>
        <v>542</v>
      </c>
      <c r="M21" s="32">
        <f t="shared" si="18"/>
        <v>0.2071269487750557</v>
      </c>
      <c r="N21" s="31">
        <f>'[1]Revenue $'!F25</f>
        <v>272</v>
      </c>
      <c r="O21" s="32">
        <f t="shared" si="19"/>
        <v>0.018726591760299626</v>
      </c>
      <c r="P21" s="31">
        <f>'[1]Revenue $'!G25</f>
        <v>259</v>
      </c>
      <c r="Q21" s="32">
        <f t="shared" si="20"/>
        <v>-0.05818181818181818</v>
      </c>
      <c r="R21" s="31">
        <f>'[1]Revenue $'!R25</f>
        <v>531</v>
      </c>
      <c r="S21" s="32">
        <f t="shared" si="21"/>
        <v>-0.02029520295202952</v>
      </c>
      <c r="T21" s="31">
        <f>'[1]Revenue $'!H25</f>
        <v>239</v>
      </c>
      <c r="U21" s="32">
        <f t="shared" si="22"/>
        <v>-0.1213235294117647</v>
      </c>
      <c r="V21" s="31">
        <f>'[1]Revenue $'!I25</f>
        <v>230</v>
      </c>
      <c r="W21" s="32">
        <f t="shared" si="23"/>
        <v>-0.11196911196911197</v>
      </c>
      <c r="X21" s="31">
        <f>'[1]Revenue $'!S25</f>
        <v>469</v>
      </c>
      <c r="Y21" s="32">
        <f t="shared" si="24"/>
        <v>-0.1167608286252354</v>
      </c>
      <c r="Z21" s="31">
        <f>'[1]Revenue $'!J25</f>
        <v>226</v>
      </c>
      <c r="AA21" s="32">
        <f t="shared" si="25"/>
        <v>-0.05439330543933055</v>
      </c>
      <c r="AB21" s="31">
        <f>'[1]Revenue $'!K25</f>
        <v>223</v>
      </c>
      <c r="AC21" s="32">
        <f t="shared" si="26"/>
        <v>-0.030434782608695653</v>
      </c>
      <c r="AD21" s="31">
        <f>'[1]Revenue $'!T25</f>
        <v>449</v>
      </c>
      <c r="AE21" s="32">
        <f t="shared" si="27"/>
        <v>-0.042643923240938165</v>
      </c>
      <c r="AF21" s="31">
        <f>'[1]Revenue $'!L25</f>
        <v>208</v>
      </c>
      <c r="AG21" s="32">
        <f t="shared" si="28"/>
        <v>-0.07964601769911504</v>
      </c>
      <c r="AH21" s="31">
        <f>'[1]Revenue $'!M25</f>
        <v>197</v>
      </c>
      <c r="AI21" s="32">
        <f>IF(AB21=0,"n/m",(AH21-AB21)/AB21)</f>
        <v>-0.11659192825112108</v>
      </c>
      <c r="AJ21" s="87">
        <f>'[1]Revenue $'!U25</f>
        <v>405</v>
      </c>
      <c r="AK21" s="32">
        <f t="shared" si="29"/>
        <v>-0.09799554565701558</v>
      </c>
      <c r="AN21" s="76">
        <f t="shared" si="15"/>
        <v>0</v>
      </c>
    </row>
    <row r="22" spans="1:40" ht="15" customHeight="1">
      <c r="A22" s="22" t="s">
        <v>114</v>
      </c>
      <c r="B22" s="31">
        <f>'[1]Revenue $'!B26</f>
        <v>6</v>
      </c>
      <c r="C22" s="32"/>
      <c r="D22" s="31">
        <f>'[1]Revenue $'!C26</f>
        <v>13</v>
      </c>
      <c r="E22" s="32"/>
      <c r="F22" s="31">
        <f>'[1]Revenue $'!P26</f>
        <v>19</v>
      </c>
      <c r="G22" s="32"/>
      <c r="H22" s="31">
        <f>'[1]Revenue $'!D26</f>
        <v>11</v>
      </c>
      <c r="I22" s="32">
        <f>IF(B22=0,"n/m",(H22-B22)/B22)</f>
        <v>0.8333333333333334</v>
      </c>
      <c r="J22" s="31">
        <f>'[1]Revenue $'!E26</f>
        <v>12</v>
      </c>
      <c r="K22" s="32">
        <f>IF(D22=0,"n/m",(J22-D22)/D22)</f>
        <v>-0.07692307692307693</v>
      </c>
      <c r="L22" s="31">
        <f>'[1]Revenue $'!Q26</f>
        <v>23</v>
      </c>
      <c r="M22" s="32">
        <f>IF(F22=0,"n/m",(L22-F22)/F22)</f>
        <v>0.21052631578947367</v>
      </c>
      <c r="N22" s="31">
        <f>'[1]Revenue $'!F26</f>
        <v>6</v>
      </c>
      <c r="O22" s="32">
        <f>IF(H22=0,"n/m",(N22-H22)/H22)</f>
        <v>-0.45454545454545453</v>
      </c>
      <c r="P22" s="31">
        <f>'[1]Revenue $'!G26</f>
        <v>17</v>
      </c>
      <c r="Q22" s="32">
        <f>IF(J22=0,"n/m",(P22-J22)/J22)</f>
        <v>0.4166666666666667</v>
      </c>
      <c r="R22" s="31">
        <f>'[1]Revenue $'!R26</f>
        <v>23</v>
      </c>
      <c r="S22" s="32">
        <f>IF(L22=0,"n/m",(R22-L22)/L22)</f>
        <v>0</v>
      </c>
      <c r="T22" s="31">
        <f>'[1]Revenue $'!H26</f>
        <v>14</v>
      </c>
      <c r="U22" s="32">
        <f>IF(N22=0,"n/m",(T22-N22)/N22)</f>
        <v>1.3333333333333333</v>
      </c>
      <c r="V22" s="31">
        <f>'[1]Revenue $'!I26</f>
        <v>15</v>
      </c>
      <c r="W22" s="32">
        <f>IF(P22=0,"n/m",(V22-P22)/P22)</f>
        <v>-0.11764705882352941</v>
      </c>
      <c r="X22" s="31">
        <f>'[1]Revenue $'!S26</f>
        <v>29</v>
      </c>
      <c r="Y22" s="32">
        <f>IF(R22=0,"n/m",(X22-R22)/R22)</f>
        <v>0.2608695652173913</v>
      </c>
      <c r="Z22" s="31">
        <f>'[1]Revenue $'!J26</f>
        <v>20</v>
      </c>
      <c r="AA22" s="32">
        <f>IF(T22=0,"n/m",(Z22-T22)/T22)</f>
        <v>0.42857142857142855</v>
      </c>
      <c r="AB22" s="31">
        <f>'[1]Revenue $'!K26</f>
        <v>20</v>
      </c>
      <c r="AC22" s="32">
        <f>IF(V22=0,"n/m",(AB22-V22)/V22)</f>
        <v>0.3333333333333333</v>
      </c>
      <c r="AD22" s="31">
        <f>'[1]Revenue $'!T26</f>
        <v>40</v>
      </c>
      <c r="AE22" s="32">
        <f>IF(X22=0,"n/m",(AD22-X22)/X22)</f>
        <v>0.3793103448275862</v>
      </c>
      <c r="AF22" s="31">
        <f>'[1]Revenue $'!L26</f>
        <v>17</v>
      </c>
      <c r="AG22" s="32">
        <f>IF(Z22=0,"n/m",(AF22-Z22)/Z22)</f>
        <v>-0.15</v>
      </c>
      <c r="AH22" s="31">
        <f>'[1]Revenue $'!M26</f>
        <v>14</v>
      </c>
      <c r="AI22" s="32">
        <f>IF(AB22=0,"n/m",(AH22-AB22)/AB22)</f>
        <v>-0.3</v>
      </c>
      <c r="AJ22" s="87">
        <f>'[1]Revenue $'!U26</f>
        <v>31</v>
      </c>
      <c r="AK22" s="32">
        <f>IF(AD22=0,"n/m",(AJ22-AD22)/AD22)</f>
        <v>-0.225</v>
      </c>
      <c r="AN22" s="76">
        <f t="shared" si="15"/>
        <v>0</v>
      </c>
    </row>
    <row r="23" spans="1:40" ht="15" customHeight="1">
      <c r="A23" s="22" t="s">
        <v>67</v>
      </c>
      <c r="B23" s="31">
        <f>'[1]Revenue $'!B27</f>
        <v>117</v>
      </c>
      <c r="C23" s="32"/>
      <c r="D23" s="31">
        <f>'[1]Revenue $'!C27</f>
        <v>102</v>
      </c>
      <c r="E23" s="32"/>
      <c r="F23" s="31">
        <f>'[1]Revenue $'!P27</f>
        <v>220</v>
      </c>
      <c r="G23" s="32"/>
      <c r="H23" s="31">
        <f>'[1]Revenue $'!D27</f>
        <v>79</v>
      </c>
      <c r="I23" s="32">
        <f t="shared" si="16"/>
        <v>-0.3247863247863248</v>
      </c>
      <c r="J23" s="31">
        <f>'[1]Revenue $'!E27</f>
        <v>65</v>
      </c>
      <c r="K23" s="32">
        <f t="shared" si="17"/>
        <v>-0.3627450980392157</v>
      </c>
      <c r="L23" s="31">
        <f>'[1]Revenue $'!Q27</f>
        <v>144</v>
      </c>
      <c r="M23" s="32">
        <f t="shared" si="18"/>
        <v>-0.34545454545454546</v>
      </c>
      <c r="N23" s="31">
        <f>'[1]Revenue $'!F27</f>
        <v>52</v>
      </c>
      <c r="O23" s="32">
        <f t="shared" si="19"/>
        <v>-0.34177215189873417</v>
      </c>
      <c r="P23" s="31">
        <f>'[1]Revenue $'!G27</f>
        <v>41</v>
      </c>
      <c r="Q23" s="32">
        <f t="shared" si="20"/>
        <v>-0.36923076923076925</v>
      </c>
      <c r="R23" s="31">
        <f>'[1]Revenue $'!R27</f>
        <v>93</v>
      </c>
      <c r="S23" s="32">
        <f t="shared" si="21"/>
        <v>-0.3541666666666667</v>
      </c>
      <c r="T23" s="31">
        <f>'[1]Revenue $'!H27</f>
        <v>35</v>
      </c>
      <c r="U23" s="32">
        <f t="shared" si="22"/>
        <v>-0.3269230769230769</v>
      </c>
      <c r="V23" s="31">
        <f>'[1]Revenue $'!I27</f>
        <v>24</v>
      </c>
      <c r="W23" s="32">
        <f t="shared" si="23"/>
        <v>-0.4146341463414634</v>
      </c>
      <c r="X23" s="31">
        <f>'[1]Revenue $'!S27</f>
        <v>59</v>
      </c>
      <c r="Y23" s="32">
        <f t="shared" si="24"/>
        <v>-0.3655913978494624</v>
      </c>
      <c r="Z23" s="31">
        <f>'[1]Revenue $'!J27</f>
        <v>20</v>
      </c>
      <c r="AA23" s="32">
        <f t="shared" si="25"/>
        <v>-0.42857142857142855</v>
      </c>
      <c r="AB23" s="31">
        <f>'[1]Revenue $'!K27</f>
        <v>14</v>
      </c>
      <c r="AC23" s="32">
        <f t="shared" si="26"/>
        <v>-0.4166666666666667</v>
      </c>
      <c r="AD23" s="31">
        <f>'[1]Revenue $'!T27</f>
        <v>34</v>
      </c>
      <c r="AE23" s="32">
        <f t="shared" si="27"/>
        <v>-0.423728813559322</v>
      </c>
      <c r="AF23" s="31">
        <f>'[1]Revenue $'!L27</f>
        <v>12</v>
      </c>
      <c r="AG23" s="32">
        <f t="shared" si="28"/>
        <v>-0.4</v>
      </c>
      <c r="AH23" s="31">
        <f>'[1]Revenue $'!M27</f>
        <v>9</v>
      </c>
      <c r="AI23" s="32">
        <f aca="true" t="shared" si="30" ref="AI23:AI32">IF(AB23=0,"n/m",(AH23-AB23)/AB23)</f>
        <v>-0.35714285714285715</v>
      </c>
      <c r="AJ23" s="87">
        <f>'[1]Revenue $'!U27</f>
        <v>21</v>
      </c>
      <c r="AK23" s="32">
        <f t="shared" si="29"/>
        <v>-0.38235294117647056</v>
      </c>
      <c r="AN23" s="76">
        <f t="shared" si="15"/>
        <v>0</v>
      </c>
    </row>
    <row r="24" spans="1:40" ht="15" customHeight="1">
      <c r="A24" s="22" t="s">
        <v>69</v>
      </c>
      <c r="B24" s="31">
        <f>'[1]Revenue $'!B28</f>
        <v>3</v>
      </c>
      <c r="C24" s="32"/>
      <c r="D24" s="31">
        <f>'[1]Revenue $'!C28</f>
        <v>3</v>
      </c>
      <c r="E24" s="32"/>
      <c r="F24" s="31">
        <f>'[1]Revenue $'!P28</f>
        <v>5</v>
      </c>
      <c r="G24" s="32"/>
      <c r="H24" s="31">
        <f>'[1]Revenue $'!D28</f>
        <v>3</v>
      </c>
      <c r="I24" s="32">
        <f t="shared" si="16"/>
        <v>0</v>
      </c>
      <c r="J24" s="31">
        <f>'[1]Revenue $'!E28</f>
        <v>4</v>
      </c>
      <c r="K24" s="32">
        <f t="shared" si="17"/>
        <v>0.3333333333333333</v>
      </c>
      <c r="L24" s="31">
        <f>'[1]Revenue $'!Q28</f>
        <v>7</v>
      </c>
      <c r="M24" s="32">
        <f t="shared" si="18"/>
        <v>0.4</v>
      </c>
      <c r="N24" s="31">
        <f>'[1]Revenue $'!F28</f>
        <v>9</v>
      </c>
      <c r="O24" s="32">
        <f t="shared" si="19"/>
        <v>2</v>
      </c>
      <c r="P24" s="31">
        <f>'[1]Revenue $'!G28</f>
        <v>11</v>
      </c>
      <c r="Q24" s="32">
        <f t="shared" si="20"/>
        <v>1.75</v>
      </c>
      <c r="R24" s="31">
        <f>'[1]Revenue $'!R28</f>
        <v>20</v>
      </c>
      <c r="S24" s="32">
        <f t="shared" si="21"/>
        <v>1.8571428571428572</v>
      </c>
      <c r="T24" s="31">
        <f>'[1]Revenue $'!H28</f>
        <v>13</v>
      </c>
      <c r="U24" s="32">
        <f t="shared" si="22"/>
        <v>0.4444444444444444</v>
      </c>
      <c r="V24" s="31">
        <f>'[1]Revenue $'!I28</f>
        <v>22</v>
      </c>
      <c r="W24" s="32">
        <f t="shared" si="23"/>
        <v>1</v>
      </c>
      <c r="X24" s="31">
        <f>'[1]Revenue $'!S28</f>
        <v>35</v>
      </c>
      <c r="Y24" s="32">
        <f t="shared" si="24"/>
        <v>0.75</v>
      </c>
      <c r="Z24" s="31">
        <f>'[1]Revenue $'!J28</f>
        <v>26</v>
      </c>
      <c r="AA24" s="32">
        <f t="shared" si="25"/>
        <v>1</v>
      </c>
      <c r="AB24" s="31">
        <f>'[1]Revenue $'!K28</f>
        <v>23</v>
      </c>
      <c r="AC24" s="32">
        <f t="shared" si="26"/>
        <v>0.045454545454545456</v>
      </c>
      <c r="AD24" s="31">
        <f>'[1]Revenue $'!T28</f>
        <v>49</v>
      </c>
      <c r="AE24" s="32">
        <f t="shared" si="27"/>
        <v>0.4</v>
      </c>
      <c r="AF24" s="31">
        <f>'[1]Revenue $'!L28</f>
        <v>22</v>
      </c>
      <c r="AG24" s="32">
        <f t="shared" si="28"/>
        <v>-0.15384615384615385</v>
      </c>
      <c r="AH24" s="31">
        <f>'[1]Revenue $'!M28</f>
        <v>18</v>
      </c>
      <c r="AI24" s="32">
        <f t="shared" si="30"/>
        <v>-0.21739130434782608</v>
      </c>
      <c r="AJ24" s="87">
        <f>'[1]Revenue $'!U28</f>
        <v>40</v>
      </c>
      <c r="AK24" s="32">
        <f t="shared" si="29"/>
        <v>-0.1836734693877551</v>
      </c>
      <c r="AN24" s="76">
        <f t="shared" si="15"/>
        <v>0</v>
      </c>
    </row>
    <row r="25" spans="1:40" ht="15" customHeight="1">
      <c r="A25" s="21" t="s">
        <v>81</v>
      </c>
      <c r="B25" s="33">
        <f>'[1]Revenue $'!B29</f>
        <v>685</v>
      </c>
      <c r="C25" s="34"/>
      <c r="D25" s="33">
        <f>'[1]Revenue $'!C29</f>
        <v>778</v>
      </c>
      <c r="E25" s="34"/>
      <c r="F25" s="33">
        <f>'[1]Revenue $'!P29</f>
        <v>1463</v>
      </c>
      <c r="G25" s="34"/>
      <c r="H25" s="33">
        <f>'[1]Revenue $'!D29</f>
        <v>851</v>
      </c>
      <c r="I25" s="34">
        <f t="shared" si="16"/>
        <v>0.24233576642335766</v>
      </c>
      <c r="J25" s="33">
        <f>'[1]Revenue $'!E29</f>
        <v>916</v>
      </c>
      <c r="K25" s="34">
        <f t="shared" si="17"/>
        <v>0.17737789203084833</v>
      </c>
      <c r="L25" s="33">
        <f>'[1]Revenue $'!Q29</f>
        <v>1767</v>
      </c>
      <c r="M25" s="34">
        <f t="shared" si="18"/>
        <v>0.2077922077922078</v>
      </c>
      <c r="N25" s="33">
        <f>'[1]Revenue $'!F29</f>
        <v>989</v>
      </c>
      <c r="O25" s="34">
        <f t="shared" si="19"/>
        <v>0.16216216216216217</v>
      </c>
      <c r="P25" s="33">
        <f>'[1]Revenue $'!G29</f>
        <v>1031</v>
      </c>
      <c r="Q25" s="34">
        <f t="shared" si="20"/>
        <v>0.12554585152838427</v>
      </c>
      <c r="R25" s="33">
        <f>'[1]Revenue $'!R29</f>
        <v>2020</v>
      </c>
      <c r="S25" s="34">
        <f t="shared" si="21"/>
        <v>0.14318053197509903</v>
      </c>
      <c r="T25" s="33">
        <f>'[1]Revenue $'!H29</f>
        <v>1084</v>
      </c>
      <c r="U25" s="34">
        <f t="shared" si="22"/>
        <v>0.09605662285136501</v>
      </c>
      <c r="V25" s="33">
        <f>'[1]Revenue $'!I29</f>
        <v>1076</v>
      </c>
      <c r="W25" s="34">
        <f t="shared" si="23"/>
        <v>0.04364694471387003</v>
      </c>
      <c r="X25" s="33">
        <f>'[1]Revenue $'!S29</f>
        <v>2160</v>
      </c>
      <c r="Y25" s="34">
        <f t="shared" si="24"/>
        <v>0.06930693069306931</v>
      </c>
      <c r="Z25" s="33">
        <f>'[1]Revenue $'!J29</f>
        <v>1083</v>
      </c>
      <c r="AA25" s="34">
        <f t="shared" si="25"/>
        <v>-0.0009225092250922509</v>
      </c>
      <c r="AB25" s="33">
        <f>'[1]Revenue $'!K29</f>
        <v>1061</v>
      </c>
      <c r="AC25" s="34">
        <f t="shared" si="26"/>
        <v>-0.013940520446096654</v>
      </c>
      <c r="AD25" s="33">
        <f>'[1]Revenue $'!T29</f>
        <v>2144</v>
      </c>
      <c r="AE25" s="34">
        <f t="shared" si="27"/>
        <v>-0.007407407407407408</v>
      </c>
      <c r="AF25" s="33">
        <f>'[1]Revenue $'!L29</f>
        <v>1053</v>
      </c>
      <c r="AG25" s="34">
        <f t="shared" si="28"/>
        <v>-0.027700831024930747</v>
      </c>
      <c r="AH25" s="33">
        <f>'[1]Revenue $'!M29</f>
        <v>1038</v>
      </c>
      <c r="AI25" s="34">
        <f t="shared" si="30"/>
        <v>-0.021677662582469368</v>
      </c>
      <c r="AJ25" s="88">
        <f>'[1]Revenue $'!U29</f>
        <v>2091</v>
      </c>
      <c r="AK25" s="34">
        <f t="shared" si="29"/>
        <v>-0.024720149253731342</v>
      </c>
      <c r="AN25" s="76">
        <f t="shared" si="15"/>
        <v>0</v>
      </c>
    </row>
    <row r="26" spans="1:40" ht="15" customHeight="1">
      <c r="A26" s="24" t="s">
        <v>19</v>
      </c>
      <c r="B26" s="31">
        <f>'[1]Revenue $'!B35</f>
        <v>553</v>
      </c>
      <c r="C26" s="32"/>
      <c r="D26" s="31">
        <f>'[1]Revenue $'!C35</f>
        <v>513</v>
      </c>
      <c r="E26" s="32"/>
      <c r="F26" s="31">
        <f>'[1]Revenue $'!P35</f>
        <v>1066</v>
      </c>
      <c r="G26" s="32"/>
      <c r="H26" s="31">
        <f>'[1]Revenue $'!D35</f>
        <v>517</v>
      </c>
      <c r="I26" s="32">
        <f t="shared" si="16"/>
        <v>-0.0650994575045208</v>
      </c>
      <c r="J26" s="31">
        <f>'[1]Revenue $'!E35</f>
        <v>497</v>
      </c>
      <c r="K26" s="32">
        <f t="shared" si="17"/>
        <v>-0.031189083820662766</v>
      </c>
      <c r="L26" s="31">
        <f>'[1]Revenue $'!Q35</f>
        <v>1014</v>
      </c>
      <c r="M26" s="32">
        <f t="shared" si="18"/>
        <v>-0.04878048780487805</v>
      </c>
      <c r="N26" s="31">
        <f>'[1]Revenue $'!F35</f>
        <v>495</v>
      </c>
      <c r="O26" s="32">
        <f t="shared" si="19"/>
        <v>-0.0425531914893617</v>
      </c>
      <c r="P26" s="31">
        <f>'[1]Revenue $'!G35</f>
        <v>483</v>
      </c>
      <c r="Q26" s="32">
        <f t="shared" si="20"/>
        <v>-0.028169014084507043</v>
      </c>
      <c r="R26" s="31">
        <f>'[1]Revenue $'!R35</f>
        <v>978</v>
      </c>
      <c r="S26" s="32">
        <f t="shared" si="21"/>
        <v>-0.03550295857988166</v>
      </c>
      <c r="T26" s="31">
        <f>'[1]Revenue $'!H35</f>
        <v>483</v>
      </c>
      <c r="U26" s="32">
        <f t="shared" si="22"/>
        <v>-0.024242424242424242</v>
      </c>
      <c r="V26" s="31">
        <f>'[1]Revenue $'!I35</f>
        <v>459</v>
      </c>
      <c r="W26" s="32">
        <f t="shared" si="23"/>
        <v>-0.049689440993788817</v>
      </c>
      <c r="X26" s="31">
        <f>'[1]Revenue $'!S35</f>
        <v>942</v>
      </c>
      <c r="Y26" s="32">
        <f t="shared" si="24"/>
        <v>-0.03680981595092025</v>
      </c>
      <c r="Z26" s="31">
        <f>'[1]Revenue $'!J35</f>
        <v>463</v>
      </c>
      <c r="AA26" s="32">
        <f t="shared" si="25"/>
        <v>-0.041407867494824016</v>
      </c>
      <c r="AB26" s="31">
        <f>'[1]Revenue $'!K35</f>
        <v>442</v>
      </c>
      <c r="AC26" s="32">
        <f t="shared" si="26"/>
        <v>-0.037037037037037035</v>
      </c>
      <c r="AD26" s="31">
        <f>'[1]Revenue $'!T35</f>
        <v>905</v>
      </c>
      <c r="AE26" s="32">
        <f t="shared" si="27"/>
        <v>-0.03927813163481953</v>
      </c>
      <c r="AF26" s="31">
        <f>'[1]Revenue $'!L35</f>
        <v>447</v>
      </c>
      <c r="AG26" s="32">
        <f t="shared" si="28"/>
        <v>-0.03455723542116631</v>
      </c>
      <c r="AH26" s="31">
        <f>'[1]Revenue $'!M35</f>
        <v>430</v>
      </c>
      <c r="AI26" s="32">
        <f t="shared" si="30"/>
        <v>-0.027149321266968326</v>
      </c>
      <c r="AJ26" s="87">
        <f>'[1]Revenue $'!U35</f>
        <v>877</v>
      </c>
      <c r="AK26" s="32">
        <f t="shared" si="29"/>
        <v>-0.030939226519337018</v>
      </c>
      <c r="AN26" s="76">
        <f t="shared" si="15"/>
        <v>0</v>
      </c>
    </row>
    <row r="27" spans="1:40" ht="15" customHeight="1">
      <c r="A27" s="24" t="s">
        <v>20</v>
      </c>
      <c r="B27" s="31">
        <f>'[1]Revenue $'!B36</f>
        <v>224</v>
      </c>
      <c r="C27" s="32"/>
      <c r="D27" s="31">
        <f>'[1]Revenue $'!C36</f>
        <v>219</v>
      </c>
      <c r="E27" s="32"/>
      <c r="F27" s="31">
        <f>'[1]Revenue $'!P36</f>
        <v>443</v>
      </c>
      <c r="G27" s="32"/>
      <c r="H27" s="31">
        <f>'[1]Revenue $'!D36</f>
        <v>223</v>
      </c>
      <c r="I27" s="32">
        <f t="shared" si="0"/>
        <v>-0.004464285714285714</v>
      </c>
      <c r="J27" s="31">
        <f>'[1]Revenue $'!E36</f>
        <v>229</v>
      </c>
      <c r="K27" s="32">
        <f t="shared" si="1"/>
        <v>0.045662100456621</v>
      </c>
      <c r="L27" s="31">
        <f>'[1]Revenue $'!Q36</f>
        <v>452</v>
      </c>
      <c r="M27" s="32">
        <f t="shared" si="2"/>
        <v>0.020316027088036117</v>
      </c>
      <c r="N27" s="31">
        <f>'[1]Revenue $'!F36</f>
        <v>223</v>
      </c>
      <c r="O27" s="32">
        <f t="shared" si="3"/>
        <v>0</v>
      </c>
      <c r="P27" s="31">
        <f>'[1]Revenue $'!G36</f>
        <v>224</v>
      </c>
      <c r="Q27" s="32">
        <f t="shared" si="4"/>
        <v>-0.021834061135371178</v>
      </c>
      <c r="R27" s="31">
        <f>'[1]Revenue $'!R36</f>
        <v>447</v>
      </c>
      <c r="S27" s="32">
        <f t="shared" si="5"/>
        <v>-0.011061946902654867</v>
      </c>
      <c r="T27" s="31">
        <f>'[1]Revenue $'!H36</f>
        <v>217</v>
      </c>
      <c r="U27" s="32">
        <f t="shared" si="6"/>
        <v>-0.026905829596412557</v>
      </c>
      <c r="V27" s="31">
        <f>'[1]Revenue $'!I36</f>
        <v>212</v>
      </c>
      <c r="W27" s="32">
        <f t="shared" si="7"/>
        <v>-0.05357142857142857</v>
      </c>
      <c r="X27" s="31">
        <f>'[1]Revenue $'!S36</f>
        <v>429</v>
      </c>
      <c r="Y27" s="32">
        <f t="shared" si="8"/>
        <v>-0.040268456375838924</v>
      </c>
      <c r="Z27" s="31">
        <f>'[1]Revenue $'!J36</f>
        <v>204</v>
      </c>
      <c r="AA27" s="32">
        <f aca="true" t="shared" si="31" ref="AA27:AA32">IF(T27=0,"n/m",(Z27-T27)/T27)</f>
        <v>-0.059907834101382486</v>
      </c>
      <c r="AB27" s="31">
        <f>'[1]Revenue $'!K36</f>
        <v>200</v>
      </c>
      <c r="AC27" s="32">
        <f t="shared" si="26"/>
        <v>-0.05660377358490566</v>
      </c>
      <c r="AD27" s="31">
        <f>'[1]Revenue $'!T36</f>
        <v>404</v>
      </c>
      <c r="AE27" s="32">
        <f t="shared" si="11"/>
        <v>-0.05827505827505827</v>
      </c>
      <c r="AF27" s="31">
        <f>'[1]Revenue $'!L36</f>
        <v>198</v>
      </c>
      <c r="AG27" s="32">
        <f t="shared" si="28"/>
        <v>-0.029411764705882353</v>
      </c>
      <c r="AH27" s="31">
        <f>'[1]Revenue $'!M36</f>
        <v>191</v>
      </c>
      <c r="AI27" s="32">
        <f t="shared" si="30"/>
        <v>-0.045</v>
      </c>
      <c r="AJ27" s="87">
        <f>'[1]Revenue $'!U36</f>
        <v>389</v>
      </c>
      <c r="AK27" s="32">
        <f t="shared" si="14"/>
        <v>-0.03712871287128713</v>
      </c>
      <c r="AN27" s="76">
        <f t="shared" si="15"/>
        <v>0</v>
      </c>
    </row>
    <row r="28" spans="1:40" ht="15" customHeight="1">
      <c r="A28" s="24" t="s">
        <v>21</v>
      </c>
      <c r="B28" s="31">
        <f>'[1]Revenue $'!B37</f>
        <v>50</v>
      </c>
      <c r="C28" s="32"/>
      <c r="D28" s="31">
        <f>'[1]Revenue $'!C37</f>
        <v>46</v>
      </c>
      <c r="E28" s="32"/>
      <c r="F28" s="31">
        <f>'[1]Revenue $'!P37</f>
        <v>96</v>
      </c>
      <c r="G28" s="32"/>
      <c r="H28" s="31">
        <f>'[1]Revenue $'!D37</f>
        <v>44</v>
      </c>
      <c r="I28" s="32">
        <f t="shared" si="0"/>
        <v>-0.12</v>
      </c>
      <c r="J28" s="31">
        <f>'[1]Revenue $'!E37</f>
        <v>41</v>
      </c>
      <c r="K28" s="32">
        <f t="shared" si="1"/>
        <v>-0.10869565217391304</v>
      </c>
      <c r="L28" s="31">
        <f>'[1]Revenue $'!Q37</f>
        <v>85</v>
      </c>
      <c r="M28" s="32">
        <f t="shared" si="2"/>
        <v>-0.11458333333333333</v>
      </c>
      <c r="N28" s="31">
        <f>'[1]Revenue $'!F37</f>
        <v>36</v>
      </c>
      <c r="O28" s="32">
        <f t="shared" si="3"/>
        <v>-0.18181818181818182</v>
      </c>
      <c r="P28" s="31">
        <f>'[1]Revenue $'!G37</f>
        <v>34</v>
      </c>
      <c r="Q28" s="32">
        <f t="shared" si="4"/>
        <v>-0.17073170731707318</v>
      </c>
      <c r="R28" s="31">
        <f>'[1]Revenue $'!R37</f>
        <v>70</v>
      </c>
      <c r="S28" s="32">
        <f t="shared" si="5"/>
        <v>-0.17647058823529413</v>
      </c>
      <c r="T28" s="31">
        <f>'[1]Revenue $'!H37</f>
        <v>30</v>
      </c>
      <c r="U28" s="32">
        <f t="shared" si="6"/>
        <v>-0.16666666666666666</v>
      </c>
      <c r="V28" s="31">
        <f>'[1]Revenue $'!I37</f>
        <v>29</v>
      </c>
      <c r="W28" s="32">
        <f t="shared" si="7"/>
        <v>-0.14705882352941177</v>
      </c>
      <c r="X28" s="31">
        <f>'[1]Revenue $'!S37</f>
        <v>59</v>
      </c>
      <c r="Y28" s="32">
        <f t="shared" si="8"/>
        <v>-0.15714285714285714</v>
      </c>
      <c r="Z28" s="31">
        <f>'[1]Revenue $'!J37</f>
        <v>26</v>
      </c>
      <c r="AA28" s="32">
        <f t="shared" si="31"/>
        <v>-0.13333333333333333</v>
      </c>
      <c r="AB28" s="31">
        <f>'[1]Revenue $'!K37</f>
        <v>23</v>
      </c>
      <c r="AC28" s="32">
        <f t="shared" si="26"/>
        <v>-0.20689655172413793</v>
      </c>
      <c r="AD28" s="31">
        <f>'[1]Revenue $'!T37</f>
        <v>49</v>
      </c>
      <c r="AE28" s="32">
        <f t="shared" si="11"/>
        <v>-0.1694915254237288</v>
      </c>
      <c r="AF28" s="31">
        <f>'[1]Revenue $'!L37</f>
        <v>22</v>
      </c>
      <c r="AG28" s="32">
        <f t="shared" si="28"/>
        <v>-0.15384615384615385</v>
      </c>
      <c r="AH28" s="31">
        <f>'[1]Revenue $'!M37</f>
        <v>18</v>
      </c>
      <c r="AI28" s="32">
        <f t="shared" si="30"/>
        <v>-0.21739130434782608</v>
      </c>
      <c r="AJ28" s="87">
        <f>'[1]Revenue $'!U37</f>
        <v>40</v>
      </c>
      <c r="AK28" s="32">
        <f t="shared" si="14"/>
        <v>-0.1836734693877551</v>
      </c>
      <c r="AN28" s="76">
        <f t="shared" si="15"/>
        <v>0</v>
      </c>
    </row>
    <row r="29" spans="1:40" ht="15" customHeight="1">
      <c r="A29" s="24" t="s">
        <v>64</v>
      </c>
      <c r="B29" s="31">
        <f>'[1]Revenue $'!B38</f>
        <v>81</v>
      </c>
      <c r="C29" s="32"/>
      <c r="D29" s="31">
        <f>'[1]Revenue $'!C38</f>
        <v>77</v>
      </c>
      <c r="E29" s="32"/>
      <c r="F29" s="31">
        <f>'[1]Revenue $'!P38</f>
        <v>158</v>
      </c>
      <c r="G29" s="32"/>
      <c r="H29" s="31">
        <f>'[1]Revenue $'!D38</f>
        <v>78</v>
      </c>
      <c r="I29" s="32">
        <f t="shared" si="0"/>
        <v>-0.037037037037037035</v>
      </c>
      <c r="J29" s="31">
        <f>'[1]Revenue $'!E38</f>
        <v>81</v>
      </c>
      <c r="K29" s="32">
        <f t="shared" si="1"/>
        <v>0.05194805194805195</v>
      </c>
      <c r="L29" s="31">
        <f>'[1]Revenue $'!Q38</f>
        <v>159</v>
      </c>
      <c r="M29" s="32">
        <f t="shared" si="2"/>
        <v>0.006329113924050633</v>
      </c>
      <c r="N29" s="31">
        <f>'[1]Revenue $'!F38</f>
        <v>74</v>
      </c>
      <c r="O29" s="32">
        <f t="shared" si="3"/>
        <v>-0.05128205128205128</v>
      </c>
      <c r="P29" s="31">
        <f>'[1]Revenue $'!G38</f>
        <v>64</v>
      </c>
      <c r="Q29" s="32">
        <f t="shared" si="4"/>
        <v>-0.20987654320987653</v>
      </c>
      <c r="R29" s="31">
        <f>'[1]Revenue $'!R38</f>
        <v>138</v>
      </c>
      <c r="S29" s="32">
        <f t="shared" si="5"/>
        <v>-0.1320754716981132</v>
      </c>
      <c r="T29" s="31">
        <f>'[1]Revenue $'!H38</f>
        <v>67</v>
      </c>
      <c r="U29" s="32">
        <f t="shared" si="6"/>
        <v>-0.0945945945945946</v>
      </c>
      <c r="V29" s="31">
        <f>'[1]Revenue $'!I38</f>
        <v>65</v>
      </c>
      <c r="W29" s="32">
        <f t="shared" si="7"/>
        <v>0.015625</v>
      </c>
      <c r="X29" s="31">
        <f>'[1]Revenue $'!S38</f>
        <v>132</v>
      </c>
      <c r="Y29" s="32">
        <f t="shared" si="8"/>
        <v>-0.043478260869565216</v>
      </c>
      <c r="Z29" s="31">
        <f>'[1]Revenue $'!J38</f>
        <v>53</v>
      </c>
      <c r="AA29" s="32">
        <f t="shared" si="31"/>
        <v>-0.208955223880597</v>
      </c>
      <c r="AB29" s="31">
        <f>'[1]Revenue $'!K38</f>
        <v>57</v>
      </c>
      <c r="AC29" s="32">
        <f t="shared" si="26"/>
        <v>-0.12307692307692308</v>
      </c>
      <c r="AD29" s="31">
        <f>'[1]Revenue $'!T38</f>
        <v>110</v>
      </c>
      <c r="AE29" s="32">
        <f t="shared" si="11"/>
        <v>-0.16666666666666666</v>
      </c>
      <c r="AF29" s="31">
        <f>'[1]Revenue $'!L38</f>
        <v>94</v>
      </c>
      <c r="AG29" s="32">
        <f t="shared" si="28"/>
        <v>0.7735849056603774</v>
      </c>
      <c r="AH29" s="31">
        <f>'[1]Revenue $'!M38</f>
        <v>77</v>
      </c>
      <c r="AI29" s="32">
        <f t="shared" si="30"/>
        <v>0.3508771929824561</v>
      </c>
      <c r="AJ29" s="87">
        <f>'[1]Revenue $'!U38</f>
        <v>171</v>
      </c>
      <c r="AK29" s="32">
        <f t="shared" si="14"/>
        <v>0.5545454545454546</v>
      </c>
      <c r="AN29" s="76">
        <f t="shared" si="15"/>
        <v>0</v>
      </c>
    </row>
    <row r="30" spans="1:40" ht="15" customHeight="1">
      <c r="A30" s="24" t="s">
        <v>89</v>
      </c>
      <c r="B30" s="31">
        <f>'[1]Revenue $'!B39</f>
        <v>82</v>
      </c>
      <c r="C30" s="32"/>
      <c r="D30" s="31">
        <f>'[1]Revenue $'!C39</f>
        <v>87</v>
      </c>
      <c r="E30" s="32"/>
      <c r="F30" s="31">
        <f>'[1]Revenue $'!P39</f>
        <v>169</v>
      </c>
      <c r="G30" s="32"/>
      <c r="H30" s="31">
        <f>'[1]Revenue $'!D39</f>
        <v>89</v>
      </c>
      <c r="I30" s="32">
        <f t="shared" si="0"/>
        <v>0.08536585365853659</v>
      </c>
      <c r="J30" s="31">
        <f>'[1]Revenue $'!E39</f>
        <v>96</v>
      </c>
      <c r="K30" s="32">
        <f t="shared" si="1"/>
        <v>0.10344827586206896</v>
      </c>
      <c r="L30" s="31">
        <f>'[1]Revenue $'!Q39</f>
        <v>185</v>
      </c>
      <c r="M30" s="32">
        <f t="shared" si="2"/>
        <v>0.09467455621301775</v>
      </c>
      <c r="N30" s="31">
        <f>'[1]Revenue $'!F39</f>
        <v>112</v>
      </c>
      <c r="O30" s="32">
        <f t="shared" si="3"/>
        <v>0.25842696629213485</v>
      </c>
      <c r="P30" s="31">
        <f>'[1]Revenue $'!G39</f>
        <v>149</v>
      </c>
      <c r="Q30" s="32">
        <f t="shared" si="4"/>
        <v>0.5520833333333334</v>
      </c>
      <c r="R30" s="31">
        <f>'[1]Revenue $'!R39</f>
        <v>261</v>
      </c>
      <c r="S30" s="32">
        <f t="shared" si="5"/>
        <v>0.41081081081081083</v>
      </c>
      <c r="T30" s="31">
        <f>'[1]Revenue $'!H39</f>
        <v>171</v>
      </c>
      <c r="U30" s="32">
        <f t="shared" si="6"/>
        <v>0.5267857142857143</v>
      </c>
      <c r="V30" s="31">
        <f>'[1]Revenue $'!I39</f>
        <v>182</v>
      </c>
      <c r="W30" s="32">
        <f t="shared" si="7"/>
        <v>0.2214765100671141</v>
      </c>
      <c r="X30" s="31">
        <f>'[1]Revenue $'!S39</f>
        <v>353</v>
      </c>
      <c r="Y30" s="32">
        <f t="shared" si="8"/>
        <v>0.3524904214559387</v>
      </c>
      <c r="Z30" s="31">
        <f>'[1]Revenue $'!J39</f>
        <v>193</v>
      </c>
      <c r="AA30" s="32">
        <f t="shared" si="31"/>
        <v>0.1286549707602339</v>
      </c>
      <c r="AB30" s="31">
        <f>'[1]Revenue $'!K39</f>
        <v>206</v>
      </c>
      <c r="AC30" s="32">
        <f t="shared" si="26"/>
        <v>0.13186813186813187</v>
      </c>
      <c r="AD30" s="31">
        <f>'[1]Revenue $'!T39</f>
        <v>399</v>
      </c>
      <c r="AE30" s="32">
        <f t="shared" si="11"/>
        <v>0.13031161473087818</v>
      </c>
      <c r="AF30" s="31">
        <f>'[1]Revenue $'!L39</f>
        <v>222</v>
      </c>
      <c r="AG30" s="32">
        <f t="shared" si="28"/>
        <v>0.15025906735751296</v>
      </c>
      <c r="AH30" s="31">
        <f>'[1]Revenue $'!M39</f>
        <v>226</v>
      </c>
      <c r="AI30" s="32">
        <f t="shared" si="30"/>
        <v>0.0970873786407767</v>
      </c>
      <c r="AJ30" s="87">
        <f>'[1]Revenue $'!U39</f>
        <v>448</v>
      </c>
      <c r="AK30" s="32">
        <f t="shared" si="14"/>
        <v>0.12280701754385964</v>
      </c>
      <c r="AN30" s="76">
        <f t="shared" si="15"/>
        <v>0</v>
      </c>
    </row>
    <row r="31" spans="1:40" ht="15" customHeight="1">
      <c r="A31" s="24" t="s">
        <v>82</v>
      </c>
      <c r="B31" s="31">
        <f>'[1]Revenue $'!B44</f>
        <v>108</v>
      </c>
      <c r="C31" s="32"/>
      <c r="D31" s="31">
        <f>'[1]Revenue $'!C44</f>
        <v>101</v>
      </c>
      <c r="E31" s="32"/>
      <c r="F31" s="31">
        <f>'[1]Revenue $'!P44</f>
        <v>210</v>
      </c>
      <c r="G31" s="32"/>
      <c r="H31" s="31">
        <f>'[1]Revenue $'!D44</f>
        <v>100</v>
      </c>
      <c r="I31" s="32">
        <f t="shared" si="0"/>
        <v>-0.07407407407407407</v>
      </c>
      <c r="J31" s="31">
        <f>'[1]Revenue $'!E44</f>
        <v>96</v>
      </c>
      <c r="K31" s="32">
        <f t="shared" si="1"/>
        <v>-0.04950495049504951</v>
      </c>
      <c r="L31" s="31">
        <f>'[1]Revenue $'!Q44</f>
        <v>196</v>
      </c>
      <c r="M31" s="32">
        <f t="shared" si="2"/>
        <v>-0.06666666666666667</v>
      </c>
      <c r="N31" s="31">
        <f>'[1]Revenue $'!F44</f>
        <v>89</v>
      </c>
      <c r="O31" s="32">
        <f t="shared" si="3"/>
        <v>-0.11</v>
      </c>
      <c r="P31" s="31">
        <f>'[1]Revenue $'!G44</f>
        <v>84</v>
      </c>
      <c r="Q31" s="32">
        <f t="shared" si="4"/>
        <v>-0.125</v>
      </c>
      <c r="R31" s="31">
        <f>'[1]Revenue $'!R44</f>
        <v>173</v>
      </c>
      <c r="S31" s="32">
        <f t="shared" si="5"/>
        <v>-0.11734693877551021</v>
      </c>
      <c r="T31" s="31">
        <f>'[1]Revenue $'!H44</f>
        <v>84</v>
      </c>
      <c r="U31" s="32">
        <f t="shared" si="6"/>
        <v>-0.056179775280898875</v>
      </c>
      <c r="V31" s="31">
        <f>'[1]Revenue $'!I44</f>
        <v>73</v>
      </c>
      <c r="W31" s="32">
        <f t="shared" si="7"/>
        <v>-0.13095238095238096</v>
      </c>
      <c r="X31" s="31">
        <f>'[1]Revenue $'!S44</f>
        <v>157</v>
      </c>
      <c r="Y31" s="32">
        <f t="shared" si="8"/>
        <v>-0.09248554913294797</v>
      </c>
      <c r="Z31" s="31">
        <f>'[1]Revenue $'!J44</f>
        <v>73</v>
      </c>
      <c r="AA31" s="32">
        <f t="shared" si="31"/>
        <v>-0.13095238095238096</v>
      </c>
      <c r="AB31" s="31">
        <f>'[1]Revenue $'!K44</f>
        <v>66</v>
      </c>
      <c r="AC31" s="32">
        <f t="shared" si="26"/>
        <v>-0.0958904109589041</v>
      </c>
      <c r="AD31" s="31">
        <f>'[1]Revenue $'!T44</f>
        <v>139</v>
      </c>
      <c r="AE31" s="32">
        <f t="shared" si="11"/>
        <v>-0.11464968152866242</v>
      </c>
      <c r="AF31" s="31">
        <f>'[1]Revenue $'!L44</f>
        <v>61</v>
      </c>
      <c r="AG31" s="32">
        <f t="shared" si="28"/>
        <v>-0.1643835616438356</v>
      </c>
      <c r="AH31" s="31">
        <f>'[1]Revenue $'!M44</f>
        <v>56</v>
      </c>
      <c r="AI31" s="32">
        <f t="shared" si="30"/>
        <v>-0.15151515151515152</v>
      </c>
      <c r="AJ31" s="87">
        <f>'[1]Revenue $'!U44</f>
        <v>117</v>
      </c>
      <c r="AK31" s="32">
        <f t="shared" si="14"/>
        <v>-0.15827338129496402</v>
      </c>
      <c r="AN31" s="76">
        <f t="shared" si="15"/>
        <v>0</v>
      </c>
    </row>
    <row r="32" spans="1:40" s="4" customFormat="1" ht="15" customHeight="1">
      <c r="A32" s="21" t="s">
        <v>83</v>
      </c>
      <c r="B32" s="36">
        <f>'[1]Revenue $'!B45</f>
        <v>5461</v>
      </c>
      <c r="C32" s="37"/>
      <c r="D32" s="36">
        <f>'[1]Revenue $'!C45</f>
        <v>5345</v>
      </c>
      <c r="E32" s="37"/>
      <c r="F32" s="36">
        <f>'[1]Revenue $'!P45</f>
        <v>10806</v>
      </c>
      <c r="G32" s="37"/>
      <c r="H32" s="36">
        <f>'[1]Revenue $'!D45</f>
        <v>5365</v>
      </c>
      <c r="I32" s="37">
        <f t="shared" si="0"/>
        <v>-0.017579197949093572</v>
      </c>
      <c r="J32" s="36">
        <f>'[1]Revenue $'!E45</f>
        <v>5380</v>
      </c>
      <c r="K32" s="37">
        <f t="shared" si="1"/>
        <v>0.006548175865294668</v>
      </c>
      <c r="L32" s="36">
        <f>'[1]Revenue $'!Q45</f>
        <v>10745</v>
      </c>
      <c r="M32" s="37">
        <f t="shared" si="2"/>
        <v>-0.0056450120303535075</v>
      </c>
      <c r="N32" s="36">
        <f>'[1]Revenue $'!F45</f>
        <v>5409</v>
      </c>
      <c r="O32" s="37">
        <f t="shared" si="3"/>
        <v>0.00820130475302889</v>
      </c>
      <c r="P32" s="36">
        <f>'[1]Revenue $'!G45</f>
        <v>5344</v>
      </c>
      <c r="Q32" s="37">
        <f t="shared" si="4"/>
        <v>-0.006691449814126394</v>
      </c>
      <c r="R32" s="36">
        <f>'[1]Revenue $'!R45</f>
        <v>10753</v>
      </c>
      <c r="S32" s="37">
        <f t="shared" si="5"/>
        <v>0.0007445323406235459</v>
      </c>
      <c r="T32" s="36">
        <f>'[1]Revenue $'!H45</f>
        <v>5354</v>
      </c>
      <c r="U32" s="37">
        <f t="shared" si="6"/>
        <v>-0.010168238121649104</v>
      </c>
      <c r="V32" s="36">
        <f>'[1]Revenue $'!I45</f>
        <v>5214</v>
      </c>
      <c r="W32" s="37">
        <f t="shared" si="7"/>
        <v>-0.024326347305389222</v>
      </c>
      <c r="X32" s="36">
        <f>'[1]Revenue $'!S45</f>
        <v>10568</v>
      </c>
      <c r="Y32" s="37">
        <f t="shared" si="8"/>
        <v>-0.017204501069468987</v>
      </c>
      <c r="Z32" s="36">
        <f>'[1]Revenue $'!J45</f>
        <v>5091</v>
      </c>
      <c r="AA32" s="37">
        <f t="shared" si="31"/>
        <v>-0.04912215166230855</v>
      </c>
      <c r="AB32" s="36">
        <f>'[1]Revenue $'!K45</f>
        <v>4891</v>
      </c>
      <c r="AC32" s="37">
        <f t="shared" si="26"/>
        <v>-0.06194859992328347</v>
      </c>
      <c r="AD32" s="36">
        <f>'[1]Revenue $'!T45</f>
        <v>9982</v>
      </c>
      <c r="AE32" s="37">
        <f t="shared" si="11"/>
        <v>-0.05545041635124905</v>
      </c>
      <c r="AF32" s="36">
        <f>'[1]Revenue $'!L45</f>
        <v>4840</v>
      </c>
      <c r="AG32" s="37">
        <f t="shared" si="28"/>
        <v>-0.04930269102337458</v>
      </c>
      <c r="AH32" s="36">
        <f>'[1]Revenue $'!M45</f>
        <v>4663</v>
      </c>
      <c r="AI32" s="37">
        <f t="shared" si="30"/>
        <v>-0.04661623389899816</v>
      </c>
      <c r="AJ32" s="83">
        <f>'[1]Revenue $'!U45</f>
        <v>9503</v>
      </c>
      <c r="AK32" s="37">
        <f t="shared" si="14"/>
        <v>-0.04798637547585654</v>
      </c>
      <c r="AN32" s="76">
        <f t="shared" si="15"/>
        <v>0</v>
      </c>
    </row>
    <row r="33" spans="1:40" ht="15" customHeight="1">
      <c r="A33" s="21" t="s">
        <v>22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2"/>
      <c r="X33" s="31"/>
      <c r="Y33" s="31"/>
      <c r="Z33" s="35"/>
      <c r="AA33" s="31"/>
      <c r="AB33" s="31"/>
      <c r="AC33" s="32"/>
      <c r="AD33" s="31"/>
      <c r="AE33" s="31"/>
      <c r="AF33" s="35"/>
      <c r="AG33" s="31"/>
      <c r="AH33" s="31"/>
      <c r="AI33" s="32"/>
      <c r="AJ33" s="87"/>
      <c r="AK33" s="31"/>
      <c r="AN33" s="76">
        <f t="shared" si="15"/>
        <v>0</v>
      </c>
    </row>
    <row r="34" spans="1:40" s="7" customFormat="1" ht="15" customHeight="1">
      <c r="A34" s="71" t="s">
        <v>128</v>
      </c>
      <c r="B34" s="31"/>
      <c r="C34" s="32"/>
      <c r="D34" s="31"/>
      <c r="E34" s="32"/>
      <c r="F34" s="31"/>
      <c r="G34" s="32"/>
      <c r="H34" s="69" t="s">
        <v>56</v>
      </c>
      <c r="I34" s="69" t="s">
        <v>56</v>
      </c>
      <c r="J34" s="69" t="s">
        <v>56</v>
      </c>
      <c r="K34" s="69" t="s">
        <v>56</v>
      </c>
      <c r="L34" s="69" t="s">
        <v>56</v>
      </c>
      <c r="M34" s="69" t="s">
        <v>56</v>
      </c>
      <c r="N34" s="69" t="s">
        <v>56</v>
      </c>
      <c r="O34" s="69" t="s">
        <v>56</v>
      </c>
      <c r="P34" s="69" t="s">
        <v>56</v>
      </c>
      <c r="Q34" s="69" t="s">
        <v>56</v>
      </c>
      <c r="R34" s="69" t="s">
        <v>56</v>
      </c>
      <c r="S34" s="69" t="s">
        <v>56</v>
      </c>
      <c r="T34" s="31">
        <f>'[2]BN'!$U$5</f>
        <v>2150</v>
      </c>
      <c r="U34" s="69" t="s">
        <v>56</v>
      </c>
      <c r="V34" s="31">
        <f>X34-T34</f>
        <v>2073</v>
      </c>
      <c r="W34" s="69" t="s">
        <v>56</v>
      </c>
      <c r="X34" s="31">
        <f>'[3]BN1'!$U$5</f>
        <v>4223</v>
      </c>
      <c r="Y34" s="69" t="s">
        <v>56</v>
      </c>
      <c r="Z34" s="31">
        <f>'[2]FH'!$E$7</f>
        <v>2154</v>
      </c>
      <c r="AA34" s="32">
        <f>IF(T34=0,"n/m",(Z34-T34)/T34)</f>
        <v>0.0018604651162790699</v>
      </c>
      <c r="AB34" s="31">
        <f>AD34-Z34</f>
        <v>2172</v>
      </c>
      <c r="AC34" s="32">
        <f>IF(V34=0,"n/m",(AB34-V34)/V34)</f>
        <v>0.04775687409551375</v>
      </c>
      <c r="AD34" s="31">
        <f>'[3]FH'!$E$7</f>
        <v>4326</v>
      </c>
      <c r="AE34" s="32">
        <f>IF(X34=0,"n/m",(AD34-X34)/X34)</f>
        <v>0.024390243902439025</v>
      </c>
      <c r="AF34" s="31">
        <f>'[3]FH'!$J$7</f>
        <v>2214</v>
      </c>
      <c r="AG34" s="32">
        <f>IF(Z34=0,"n/m",(AF34-Z34)/Z34)</f>
        <v>0.027855153203342618</v>
      </c>
      <c r="AH34" s="31">
        <f>'[3]FH'!$K$7</f>
        <v>2283</v>
      </c>
      <c r="AI34" s="32">
        <f>IF(AB34=0,"n/m",(AH34-AB34)/AB34)</f>
        <v>0.05110497237569061</v>
      </c>
      <c r="AJ34" s="87">
        <f>'[3]FH'!$D$7</f>
        <v>4497</v>
      </c>
      <c r="AK34" s="32">
        <f aca="true" t="shared" si="32" ref="AK34:AK40">IF(AD34=0,"n/m",(AJ34-AD34)/AD34)</f>
        <v>0.03952843273231623</v>
      </c>
      <c r="AL34" s="1"/>
      <c r="AM34" s="1"/>
      <c r="AN34" s="76">
        <f t="shared" si="15"/>
        <v>0</v>
      </c>
    </row>
    <row r="35" spans="1:40" s="7" customFormat="1" ht="15" customHeight="1">
      <c r="A35" s="71" t="s">
        <v>129</v>
      </c>
      <c r="B35" s="31"/>
      <c r="C35" s="32"/>
      <c r="D35" s="31"/>
      <c r="E35" s="32"/>
      <c r="F35" s="31"/>
      <c r="G35" s="32"/>
      <c r="H35" s="70" t="s">
        <v>56</v>
      </c>
      <c r="I35" s="70" t="s">
        <v>56</v>
      </c>
      <c r="J35" s="70" t="s">
        <v>56</v>
      </c>
      <c r="K35" s="70" t="s">
        <v>56</v>
      </c>
      <c r="L35" s="70" t="s">
        <v>56</v>
      </c>
      <c r="M35" s="70" t="s">
        <v>56</v>
      </c>
      <c r="N35" s="70" t="s">
        <v>56</v>
      </c>
      <c r="O35" s="70" t="s">
        <v>56</v>
      </c>
      <c r="P35" s="70" t="s">
        <v>56</v>
      </c>
      <c r="Q35" s="70" t="s">
        <v>56</v>
      </c>
      <c r="R35" s="70" t="s">
        <v>56</v>
      </c>
      <c r="S35" s="70" t="s">
        <v>56</v>
      </c>
      <c r="T35" s="68">
        <f>'[2]BN'!$U$6</f>
        <v>294</v>
      </c>
      <c r="U35" s="70" t="s">
        <v>56</v>
      </c>
      <c r="V35" s="68">
        <f aca="true" t="shared" si="33" ref="V35:V43">X35-T35</f>
        <v>311</v>
      </c>
      <c r="W35" s="70" t="s">
        <v>56</v>
      </c>
      <c r="X35" s="68">
        <f>'[3]BN1'!$U$6</f>
        <v>605</v>
      </c>
      <c r="Y35" s="70" t="s">
        <v>56</v>
      </c>
      <c r="Z35" s="68">
        <f>'[2]FH'!$E$8</f>
        <v>321</v>
      </c>
      <c r="AA35" s="38">
        <f>IF(T35=0,"n/m",(Z35-T35)/T35)</f>
        <v>0.09183673469387756</v>
      </c>
      <c r="AB35" s="68">
        <f aca="true" t="shared" si="34" ref="AB35:AB43">AD35-Z35</f>
        <v>303</v>
      </c>
      <c r="AC35" s="38">
        <f>IF(V35=0,"n/m",(AB35-V35)/V35)</f>
        <v>-0.02572347266881029</v>
      </c>
      <c r="AD35" s="68">
        <f>'[3]FH'!$E$8</f>
        <v>624</v>
      </c>
      <c r="AE35" s="38">
        <f>IF(X35=0,"n/m",(AD35-X35)/X35)</f>
        <v>0.03140495867768595</v>
      </c>
      <c r="AF35" s="68">
        <f>'[3]FH'!$J$8</f>
        <v>351</v>
      </c>
      <c r="AG35" s="38">
        <f>IF(Z35=0,"n/m",(AF35-Z35)/Z35)</f>
        <v>0.09345794392523364</v>
      </c>
      <c r="AH35" s="68">
        <f>'[3]FH'!$K$8</f>
        <v>323</v>
      </c>
      <c r="AI35" s="38">
        <f>IF(AB35=0,"n/m",(AH35-AB35)/AB35)</f>
        <v>0.066006600660066</v>
      </c>
      <c r="AJ35" s="89">
        <f>'[3]FH'!$D$8</f>
        <v>674</v>
      </c>
      <c r="AK35" s="38">
        <f t="shared" si="32"/>
        <v>0.08012820512820513</v>
      </c>
      <c r="AL35" s="1"/>
      <c r="AM35" s="1"/>
      <c r="AN35" s="76">
        <f t="shared" si="15"/>
        <v>0</v>
      </c>
    </row>
    <row r="36" spans="1:40" s="7" customFormat="1" ht="15" customHeight="1">
      <c r="A36" s="67" t="s">
        <v>130</v>
      </c>
      <c r="B36" s="31"/>
      <c r="C36" s="32"/>
      <c r="D36" s="31"/>
      <c r="E36" s="32"/>
      <c r="F36" s="31"/>
      <c r="G36" s="32"/>
      <c r="H36" s="69" t="s">
        <v>56</v>
      </c>
      <c r="I36" s="69" t="s">
        <v>56</v>
      </c>
      <c r="J36" s="69" t="s">
        <v>56</v>
      </c>
      <c r="K36" s="69" t="s">
        <v>56</v>
      </c>
      <c r="L36" s="69" t="s">
        <v>56</v>
      </c>
      <c r="M36" s="69" t="s">
        <v>56</v>
      </c>
      <c r="N36" s="69" t="s">
        <v>56</v>
      </c>
      <c r="O36" s="69" t="s">
        <v>56</v>
      </c>
      <c r="P36" s="69" t="s">
        <v>56</v>
      </c>
      <c r="Q36" s="69" t="s">
        <v>56</v>
      </c>
      <c r="R36" s="69" t="s">
        <v>56</v>
      </c>
      <c r="S36" s="69" t="s">
        <v>56</v>
      </c>
      <c r="T36" s="31">
        <f>'[2]BN'!$U$7</f>
        <v>2444</v>
      </c>
      <c r="U36" s="69" t="s">
        <v>56</v>
      </c>
      <c r="V36" s="31">
        <f t="shared" si="33"/>
        <v>2384</v>
      </c>
      <c r="W36" s="69" t="s">
        <v>56</v>
      </c>
      <c r="X36" s="31">
        <f>'[3]BN1'!$U$7</f>
        <v>4828</v>
      </c>
      <c r="Y36" s="69" t="s">
        <v>56</v>
      </c>
      <c r="Z36" s="31">
        <f>'[2]FH'!$E$16</f>
        <v>2475</v>
      </c>
      <c r="AA36" s="32">
        <f aca="true" t="shared" si="35" ref="AA36:AA43">IF(T36=0,"n/m",(Z36-T36)/T36)</f>
        <v>0.012684124386252046</v>
      </c>
      <c r="AB36" s="31">
        <f t="shared" si="34"/>
        <v>2475</v>
      </c>
      <c r="AC36" s="32">
        <f t="shared" si="26"/>
        <v>0.038171140939597316</v>
      </c>
      <c r="AD36" s="31">
        <f>'[3]FH'!$E$16</f>
        <v>4950</v>
      </c>
      <c r="AE36" s="32">
        <f t="shared" si="11"/>
        <v>0.025269262634631317</v>
      </c>
      <c r="AF36" s="31">
        <f>'[3]FH'!$J$16</f>
        <v>2565</v>
      </c>
      <c r="AG36" s="32">
        <f>IF(Z36=0,"n/m",(AF36-Z36)/Z36)</f>
        <v>0.03636363636363636</v>
      </c>
      <c r="AH36" s="31">
        <f>'[3]FH'!$K$16</f>
        <v>2606</v>
      </c>
      <c r="AI36" s="32">
        <f aca="true" t="shared" si="36" ref="AI36:AI43">IF(AB36=0,"n/m",(AH36-AB36)/AB36)</f>
        <v>0.05292929292929293</v>
      </c>
      <c r="AJ36" s="87">
        <f>'[3]FH'!$D$16</f>
        <v>5171</v>
      </c>
      <c r="AK36" s="32">
        <f t="shared" si="32"/>
        <v>0.04464646464646465</v>
      </c>
      <c r="AL36" s="1"/>
      <c r="AM36" s="1"/>
      <c r="AN36" s="76">
        <f t="shared" si="15"/>
        <v>0</v>
      </c>
    </row>
    <row r="37" spans="1:40" s="7" customFormat="1" ht="15" customHeight="1">
      <c r="A37" s="67" t="s">
        <v>120</v>
      </c>
      <c r="B37" s="68"/>
      <c r="C37" s="38"/>
      <c r="D37" s="68"/>
      <c r="E37" s="38"/>
      <c r="F37" s="68"/>
      <c r="G37" s="38"/>
      <c r="H37" s="70" t="s">
        <v>56</v>
      </c>
      <c r="I37" s="70" t="s">
        <v>56</v>
      </c>
      <c r="J37" s="70" t="s">
        <v>56</v>
      </c>
      <c r="K37" s="70" t="s">
        <v>56</v>
      </c>
      <c r="L37" s="70" t="s">
        <v>56</v>
      </c>
      <c r="M37" s="70" t="s">
        <v>56</v>
      </c>
      <c r="N37" s="70" t="s">
        <v>56</v>
      </c>
      <c r="O37" s="70" t="s">
        <v>56</v>
      </c>
      <c r="P37" s="70" t="s">
        <v>56</v>
      </c>
      <c r="Q37" s="70" t="s">
        <v>56</v>
      </c>
      <c r="R37" s="70" t="s">
        <v>56</v>
      </c>
      <c r="S37" s="70" t="s">
        <v>56</v>
      </c>
      <c r="T37" s="68">
        <f>'[2]BN'!$U$8</f>
        <v>288</v>
      </c>
      <c r="U37" s="70" t="s">
        <v>56</v>
      </c>
      <c r="V37" s="68">
        <f t="shared" si="33"/>
        <v>319</v>
      </c>
      <c r="W37" s="70" t="s">
        <v>56</v>
      </c>
      <c r="X37" s="68">
        <f>'[3]BN1'!$U$8</f>
        <v>607</v>
      </c>
      <c r="Y37" s="70" t="s">
        <v>56</v>
      </c>
      <c r="Z37" s="68">
        <f>'[2]FH'!$E$23</f>
        <v>383</v>
      </c>
      <c r="AA37" s="38">
        <f t="shared" si="35"/>
        <v>0.3298611111111111</v>
      </c>
      <c r="AB37" s="68">
        <f t="shared" si="34"/>
        <v>436</v>
      </c>
      <c r="AC37" s="38">
        <f t="shared" si="26"/>
        <v>0.3667711598746082</v>
      </c>
      <c r="AD37" s="68">
        <f>'[3]FH'!$E$23</f>
        <v>819</v>
      </c>
      <c r="AE37" s="38">
        <f t="shared" si="11"/>
        <v>0.34925864909390447</v>
      </c>
      <c r="AF37" s="68">
        <f>'[3]FH'!$J$23</f>
        <v>477</v>
      </c>
      <c r="AG37" s="38">
        <f aca="true" t="shared" si="37" ref="AG37:AG43">IF(Z37=0,"n/m",(AF37-Z37)/Z37)</f>
        <v>0.2454308093994778</v>
      </c>
      <c r="AH37" s="68">
        <f>'[3]FH'!$K$23</f>
        <v>497</v>
      </c>
      <c r="AI37" s="38">
        <f t="shared" si="36"/>
        <v>0.13990825688073394</v>
      </c>
      <c r="AJ37" s="89">
        <f>'[3]FH'!$D$23</f>
        <v>974</v>
      </c>
      <c r="AK37" s="38">
        <f t="shared" si="32"/>
        <v>0.18925518925518925</v>
      </c>
      <c r="AL37" s="1"/>
      <c r="AM37" s="1"/>
      <c r="AN37" s="76">
        <f t="shared" si="15"/>
        <v>0</v>
      </c>
    </row>
    <row r="38" spans="1:40" ht="15" customHeight="1">
      <c r="A38" s="22" t="s">
        <v>121</v>
      </c>
      <c r="B38" s="31">
        <f>'[1]Revenue $'!B66</f>
        <v>1945</v>
      </c>
      <c r="C38" s="32"/>
      <c r="D38" s="31">
        <f>'[1]Revenue $'!C66</f>
        <v>1913</v>
      </c>
      <c r="E38" s="32"/>
      <c r="F38" s="31">
        <f>'[1]Revenue $'!P66</f>
        <v>3858</v>
      </c>
      <c r="G38" s="32"/>
      <c r="H38" s="31">
        <f>'[1]Revenue $'!D66</f>
        <v>2103</v>
      </c>
      <c r="I38" s="32">
        <f aca="true" t="shared" si="38" ref="I38:I43">IF(B38=0,"n/m",(H38-B38)/B38)</f>
        <v>0.08123393316195372</v>
      </c>
      <c r="J38" s="31">
        <f>'[1]Revenue $'!E66</f>
        <v>2192</v>
      </c>
      <c r="K38" s="32">
        <f aca="true" t="shared" si="39" ref="K38:K43">IF(D38=0,"n/m",(J38-D38)/D38)</f>
        <v>0.14584422373235756</v>
      </c>
      <c r="L38" s="31">
        <f>'[1]Revenue $'!Q66</f>
        <v>4295</v>
      </c>
      <c r="M38" s="32">
        <f aca="true" t="shared" si="40" ref="M38:M43">IF(F38=0,"n/m",(L38-F38)/F38)</f>
        <v>0.11327112493519959</v>
      </c>
      <c r="N38" s="31">
        <f>'[1]Revenue $'!F66</f>
        <v>2409</v>
      </c>
      <c r="O38" s="32">
        <f aca="true" t="shared" si="41" ref="O38:O43">IF(H38=0,"n/m",(N38-H38)/H38)</f>
        <v>0.14550641940085593</v>
      </c>
      <c r="P38" s="31">
        <f>'[1]Revenue $'!G66</f>
        <v>2507</v>
      </c>
      <c r="Q38" s="32">
        <f aca="true" t="shared" si="42" ref="Q38:Q43">IF(J38=0,"n/m",(P38-J38)/J38)</f>
        <v>0.1437043795620438</v>
      </c>
      <c r="R38" s="31">
        <f>'[3]BN1'!$S$9</f>
        <v>4916</v>
      </c>
      <c r="S38" s="32">
        <f aca="true" t="shared" si="43" ref="S38:S43">IF(L38=0,"n/m",(R38-L38)/L38)</f>
        <v>0.14458672875436554</v>
      </c>
      <c r="T38" s="31">
        <f>'[2]BN'!$U$9</f>
        <v>2732</v>
      </c>
      <c r="U38" s="32">
        <f aca="true" t="shared" si="44" ref="U38:U43">IF(N38=0,"n/m",(T38-N38)/N38)</f>
        <v>0.1340805313408053</v>
      </c>
      <c r="V38" s="31">
        <f t="shared" si="33"/>
        <v>2703</v>
      </c>
      <c r="W38" s="32">
        <f aca="true" t="shared" si="45" ref="W38:W43">IF(P38=0,"n/m",(V38-P38)/P38)</f>
        <v>0.07818109293976865</v>
      </c>
      <c r="X38" s="31">
        <f>'[3]BN1'!$U$9</f>
        <v>5435</v>
      </c>
      <c r="Y38" s="32">
        <f aca="true" t="shared" si="46" ref="Y38:Y43">IF(R38=0,"n/m",(X38-R38)/R38)</f>
        <v>0.10557363710333605</v>
      </c>
      <c r="Z38" s="31">
        <f>'[2]FH'!$E$24</f>
        <v>2858</v>
      </c>
      <c r="AA38" s="32">
        <f t="shared" si="35"/>
        <v>0.046120058565153735</v>
      </c>
      <c r="AB38" s="31">
        <f t="shared" si="34"/>
        <v>2911</v>
      </c>
      <c r="AC38" s="32">
        <f aca="true" t="shared" si="47" ref="AC38:AC43">IF(V38=0,"n/m",(AB38-V38)/V38)</f>
        <v>0.07695153533111358</v>
      </c>
      <c r="AD38" s="31">
        <f>'[3]FH'!$E$24</f>
        <v>5769</v>
      </c>
      <c r="AE38" s="32">
        <f aca="true" t="shared" si="48" ref="AE38:AE43">IF(X38=0,"n/m",(AD38-X38)/X38)</f>
        <v>0.06145354185832567</v>
      </c>
      <c r="AF38" s="31">
        <f>'[3]FH'!$J$24</f>
        <v>3042</v>
      </c>
      <c r="AG38" s="32">
        <f t="shared" si="37"/>
        <v>0.06438068579426172</v>
      </c>
      <c r="AH38" s="31">
        <f>'[3]FH'!$K$24</f>
        <v>3103</v>
      </c>
      <c r="AI38" s="32">
        <f t="shared" si="36"/>
        <v>0.06595671590518722</v>
      </c>
      <c r="AJ38" s="87">
        <f>'[3]FH'!$D$24</f>
        <v>6145</v>
      </c>
      <c r="AK38" s="32">
        <f t="shared" si="32"/>
        <v>0.06517594037094818</v>
      </c>
      <c r="AN38" s="74">
        <f t="shared" si="15"/>
        <v>0</v>
      </c>
    </row>
    <row r="39" spans="1:40" ht="15" customHeight="1">
      <c r="A39" s="22" t="s">
        <v>123</v>
      </c>
      <c r="B39" s="39">
        <f>'[1]Revenue $'!B67</f>
        <v>293</v>
      </c>
      <c r="C39" s="40"/>
      <c r="D39" s="39">
        <f>'[1]Revenue $'!C67</f>
        <v>275</v>
      </c>
      <c r="E39" s="40"/>
      <c r="F39" s="39">
        <f>'[1]Revenue $'!P67</f>
        <v>568</v>
      </c>
      <c r="G39" s="40"/>
      <c r="H39" s="39">
        <f>'[1]Revenue $'!D67</f>
        <v>256</v>
      </c>
      <c r="I39" s="40">
        <f t="shared" si="38"/>
        <v>-0.12627986348122866</v>
      </c>
      <c r="J39" s="39">
        <f>'[1]Revenue $'!E67</f>
        <v>243</v>
      </c>
      <c r="K39" s="40">
        <f t="shared" si="39"/>
        <v>-0.11636363636363636</v>
      </c>
      <c r="L39" s="39">
        <f>'[1]Revenue $'!Q67</f>
        <v>499</v>
      </c>
      <c r="M39" s="40">
        <f t="shared" si="40"/>
        <v>-0.12147887323943662</v>
      </c>
      <c r="N39" s="39">
        <f>'[1]Revenue $'!F67</f>
        <v>220</v>
      </c>
      <c r="O39" s="40">
        <f t="shared" si="41"/>
        <v>-0.140625</v>
      </c>
      <c r="P39" s="39">
        <f>'[1]Revenue $'!G67</f>
        <v>222</v>
      </c>
      <c r="Q39" s="40">
        <f t="shared" si="42"/>
        <v>-0.08641975308641975</v>
      </c>
      <c r="R39" s="39">
        <f>'[3]BN1'!$S$10</f>
        <v>442</v>
      </c>
      <c r="S39" s="40">
        <f t="shared" si="43"/>
        <v>-0.11422845691382766</v>
      </c>
      <c r="T39" s="39">
        <f>'[2]BN'!$U$10</f>
        <v>245</v>
      </c>
      <c r="U39" s="40">
        <f t="shared" si="44"/>
        <v>0.11363636363636363</v>
      </c>
      <c r="V39" s="39">
        <f t="shared" si="33"/>
        <v>246</v>
      </c>
      <c r="W39" s="40">
        <f t="shared" si="45"/>
        <v>0.10810810810810811</v>
      </c>
      <c r="X39" s="39">
        <f>'[3]BN1'!$U$10</f>
        <v>491</v>
      </c>
      <c r="Y39" s="40">
        <f t="shared" si="46"/>
        <v>0.11085972850678733</v>
      </c>
      <c r="Z39" s="39">
        <f>'[2]FH'!$E$25</f>
        <v>263</v>
      </c>
      <c r="AA39" s="40">
        <f t="shared" si="35"/>
        <v>0.07346938775510205</v>
      </c>
      <c r="AB39" s="39">
        <f t="shared" si="34"/>
        <v>270</v>
      </c>
      <c r="AC39" s="40">
        <f t="shared" si="47"/>
        <v>0.0975609756097561</v>
      </c>
      <c r="AD39" s="39">
        <f>'[3]FH'!$E$25</f>
        <v>533</v>
      </c>
      <c r="AE39" s="40">
        <f t="shared" si="48"/>
        <v>0.0855397148676171</v>
      </c>
      <c r="AF39" s="59">
        <f>'[3]FH'!$J$25</f>
        <v>306</v>
      </c>
      <c r="AG39" s="40">
        <f t="shared" si="37"/>
        <v>0.1634980988593156</v>
      </c>
      <c r="AH39" s="39">
        <f>'[3]FH'!$K$25</f>
        <v>344</v>
      </c>
      <c r="AI39" s="40">
        <f t="shared" si="36"/>
        <v>0.2740740740740741</v>
      </c>
      <c r="AJ39" s="82">
        <f>'[3]FH'!$D$25</f>
        <v>650</v>
      </c>
      <c r="AK39" s="40">
        <f t="shared" si="32"/>
        <v>0.21951219512195122</v>
      </c>
      <c r="AN39" s="76">
        <f t="shared" si="15"/>
        <v>0</v>
      </c>
    </row>
    <row r="40" spans="1:40" ht="15" customHeight="1">
      <c r="A40" s="22" t="s">
        <v>122</v>
      </c>
      <c r="B40" s="31">
        <f>'[1]Revenue $'!B69</f>
        <v>41</v>
      </c>
      <c r="C40" s="32"/>
      <c r="D40" s="31">
        <f>'[1]Revenue $'!C69</f>
        <v>50</v>
      </c>
      <c r="E40" s="32"/>
      <c r="F40" s="31">
        <f>'[1]Revenue $'!P69</f>
        <v>91</v>
      </c>
      <c r="G40" s="32"/>
      <c r="H40" s="31">
        <f>'[1]Revenue $'!D69</f>
        <v>66</v>
      </c>
      <c r="I40" s="32">
        <f t="shared" si="38"/>
        <v>0.6097560975609756</v>
      </c>
      <c r="J40" s="31">
        <f>'[1]Revenue $'!E69</f>
        <v>79</v>
      </c>
      <c r="K40" s="32">
        <f t="shared" si="39"/>
        <v>0.58</v>
      </c>
      <c r="L40" s="31">
        <f>'[1]Revenue $'!Q69</f>
        <v>145</v>
      </c>
      <c r="M40" s="32">
        <f t="shared" si="40"/>
        <v>0.5934065934065934</v>
      </c>
      <c r="N40" s="31">
        <f>'[1]Revenue $'!F69</f>
        <v>98</v>
      </c>
      <c r="O40" s="32">
        <f t="shared" si="41"/>
        <v>0.48484848484848486</v>
      </c>
      <c r="P40" s="31">
        <f>'[1]Revenue $'!G69</f>
        <v>92</v>
      </c>
      <c r="Q40" s="32">
        <f t="shared" si="42"/>
        <v>0.16455696202531644</v>
      </c>
      <c r="R40" s="31">
        <f>'[3]BN1'!$S$11</f>
        <v>190</v>
      </c>
      <c r="S40" s="32">
        <f t="shared" si="43"/>
        <v>0.3103448275862069</v>
      </c>
      <c r="T40" s="31">
        <f>'[2]BN'!$U$11</f>
        <v>89</v>
      </c>
      <c r="U40" s="32">
        <f t="shared" si="44"/>
        <v>-0.09183673469387756</v>
      </c>
      <c r="V40" s="31">
        <f t="shared" si="33"/>
        <v>86</v>
      </c>
      <c r="W40" s="32">
        <f t="shared" si="45"/>
        <v>-0.06521739130434782</v>
      </c>
      <c r="X40" s="31">
        <f>'[3]BN1'!$U$11</f>
        <v>175</v>
      </c>
      <c r="Y40" s="32">
        <f t="shared" si="46"/>
        <v>-0.07894736842105263</v>
      </c>
      <c r="Z40" s="31">
        <f>'[2]FH'!$E$26</f>
        <v>90</v>
      </c>
      <c r="AA40" s="32">
        <f t="shared" si="35"/>
        <v>0.011235955056179775</v>
      </c>
      <c r="AB40" s="31">
        <f t="shared" si="34"/>
        <v>69</v>
      </c>
      <c r="AC40" s="32">
        <f t="shared" si="47"/>
        <v>-0.19767441860465115</v>
      </c>
      <c r="AD40" s="31">
        <f>'[3]FH'!$E$26</f>
        <v>159</v>
      </c>
      <c r="AE40" s="32">
        <f t="shared" si="48"/>
        <v>-0.09142857142857143</v>
      </c>
      <c r="AF40" s="31">
        <f>'[3]FH'!$J$26</f>
        <v>73</v>
      </c>
      <c r="AG40" s="32">
        <f t="shared" si="37"/>
        <v>-0.18888888888888888</v>
      </c>
      <c r="AH40" s="31">
        <f>'[3]FH'!$K$26</f>
        <v>72</v>
      </c>
      <c r="AI40" s="32">
        <f t="shared" si="36"/>
        <v>0.043478260869565216</v>
      </c>
      <c r="AJ40" s="87">
        <f>'[3]FH'!$D$26</f>
        <v>145</v>
      </c>
      <c r="AK40" s="32">
        <f t="shared" si="32"/>
        <v>-0.0880503144654088</v>
      </c>
      <c r="AN40" s="76">
        <f t="shared" si="15"/>
        <v>0</v>
      </c>
    </row>
    <row r="41" spans="1:40" ht="15" customHeight="1">
      <c r="A41" s="24" t="s">
        <v>85</v>
      </c>
      <c r="B41" s="33">
        <f>'[1]Revenue $'!B70</f>
        <v>2279</v>
      </c>
      <c r="C41" s="34"/>
      <c r="D41" s="33">
        <f>'[1]Revenue $'!C70</f>
        <v>2238</v>
      </c>
      <c r="E41" s="34"/>
      <c r="F41" s="33">
        <f>'[1]Revenue $'!P70</f>
        <v>4517</v>
      </c>
      <c r="G41" s="34"/>
      <c r="H41" s="33">
        <f>'[1]Revenue $'!D70</f>
        <v>2425</v>
      </c>
      <c r="I41" s="34">
        <f t="shared" si="38"/>
        <v>0.06406318560772269</v>
      </c>
      <c r="J41" s="33">
        <f>'[1]Revenue $'!E70</f>
        <v>2514</v>
      </c>
      <c r="K41" s="34">
        <f t="shared" si="39"/>
        <v>0.12332439678284182</v>
      </c>
      <c r="L41" s="33">
        <f>'[1]Revenue $'!Q70</f>
        <v>4939</v>
      </c>
      <c r="M41" s="34">
        <f t="shared" si="40"/>
        <v>0.0934248394952402</v>
      </c>
      <c r="N41" s="33">
        <f>'[1]Revenue $'!F70</f>
        <v>2727</v>
      </c>
      <c r="O41" s="34">
        <f t="shared" si="41"/>
        <v>0.1245360824742268</v>
      </c>
      <c r="P41" s="33">
        <f>'[1]Revenue $'!G70</f>
        <v>2821</v>
      </c>
      <c r="Q41" s="34">
        <f t="shared" si="42"/>
        <v>0.12211614956245027</v>
      </c>
      <c r="R41" s="33">
        <f>'[3]BN1'!$S$12</f>
        <v>5548</v>
      </c>
      <c r="S41" s="34">
        <f t="shared" si="43"/>
        <v>0.12330431261388945</v>
      </c>
      <c r="T41" s="33">
        <f>'[2]BN'!$U$12</f>
        <v>3066</v>
      </c>
      <c r="U41" s="34">
        <f t="shared" si="44"/>
        <v>0.12431243124312431</v>
      </c>
      <c r="V41" s="33">
        <f t="shared" si="33"/>
        <v>3035</v>
      </c>
      <c r="W41" s="34">
        <f t="shared" si="45"/>
        <v>0.07585962424672102</v>
      </c>
      <c r="X41" s="33">
        <f>'[3]BN1'!$U$12</f>
        <v>6101</v>
      </c>
      <c r="Y41" s="34">
        <f t="shared" si="46"/>
        <v>0.09967555875991348</v>
      </c>
      <c r="Z41" s="33">
        <f>'[2]FH'!$E$27</f>
        <v>3211</v>
      </c>
      <c r="AA41" s="34">
        <f t="shared" si="35"/>
        <v>0.04729288975864318</v>
      </c>
      <c r="AB41" s="33">
        <f t="shared" si="34"/>
        <v>3250</v>
      </c>
      <c r="AC41" s="34">
        <f t="shared" si="47"/>
        <v>0.07084019769357495</v>
      </c>
      <c r="AD41" s="33">
        <f>'[3]FH'!$E$27</f>
        <v>6461</v>
      </c>
      <c r="AE41" s="34">
        <f t="shared" si="48"/>
        <v>0.059006720209801675</v>
      </c>
      <c r="AF41" s="33">
        <f>'[3]FH'!$J$27</f>
        <v>3421</v>
      </c>
      <c r="AG41" s="34">
        <f t="shared" si="37"/>
        <v>0.06540018685767673</v>
      </c>
      <c r="AH41" s="33">
        <f>'[3]FH'!$K$27</f>
        <v>3519</v>
      </c>
      <c r="AI41" s="34">
        <f t="shared" si="36"/>
        <v>0.08276923076923078</v>
      </c>
      <c r="AJ41" s="88">
        <f>'[3]FH'!$D$27</f>
        <v>6940</v>
      </c>
      <c r="AK41" s="34">
        <f t="shared" si="14"/>
        <v>0.07413713047515864</v>
      </c>
      <c r="AN41" s="76">
        <f t="shared" si="15"/>
        <v>0</v>
      </c>
    </row>
    <row r="42" spans="1:40" ht="15" customHeight="1">
      <c r="A42" s="24" t="s">
        <v>84</v>
      </c>
      <c r="B42" s="31">
        <f>'[1]Revenue $'!B75</f>
        <v>213</v>
      </c>
      <c r="C42" s="32"/>
      <c r="D42" s="31">
        <f>'[1]Revenue $'!C75</f>
        <v>256</v>
      </c>
      <c r="E42" s="32"/>
      <c r="F42" s="31">
        <f>'[1]Revenue $'!P75</f>
        <v>469</v>
      </c>
      <c r="G42" s="32"/>
      <c r="H42" s="31">
        <f>'[1]Revenue $'!D75</f>
        <v>364</v>
      </c>
      <c r="I42" s="32">
        <f t="shared" si="38"/>
        <v>0.7089201877934272</v>
      </c>
      <c r="J42" s="31">
        <f>'[1]Revenue $'!E75</f>
        <v>380</v>
      </c>
      <c r="K42" s="32">
        <f t="shared" si="39"/>
        <v>0.484375</v>
      </c>
      <c r="L42" s="31">
        <f>'[1]Revenue $'!Q75</f>
        <v>744</v>
      </c>
      <c r="M42" s="32">
        <f t="shared" si="40"/>
        <v>0.5863539445628998</v>
      </c>
      <c r="N42" s="31">
        <f>'[1]Revenue $'!F75</f>
        <v>477</v>
      </c>
      <c r="O42" s="32">
        <f t="shared" si="41"/>
        <v>0.31043956043956045</v>
      </c>
      <c r="P42" s="31">
        <f>'[1]Revenue $'!G75</f>
        <v>384</v>
      </c>
      <c r="Q42" s="32">
        <f t="shared" si="42"/>
        <v>0.010526315789473684</v>
      </c>
      <c r="R42" s="31">
        <f>'[3]BN1'!$S$13</f>
        <v>861</v>
      </c>
      <c r="S42" s="32">
        <f t="shared" si="43"/>
        <v>0.15725806451612903</v>
      </c>
      <c r="T42" s="31">
        <f>'[2]BN'!$U$13</f>
        <v>396</v>
      </c>
      <c r="U42" s="32">
        <f t="shared" si="44"/>
        <v>-0.16981132075471697</v>
      </c>
      <c r="V42" s="31">
        <f t="shared" si="33"/>
        <v>381</v>
      </c>
      <c r="W42" s="32">
        <f t="shared" si="45"/>
        <v>-0.0078125</v>
      </c>
      <c r="X42" s="31">
        <f>'[3]BN1'!$U$13</f>
        <v>777</v>
      </c>
      <c r="Y42" s="32">
        <f t="shared" si="46"/>
        <v>-0.0975609756097561</v>
      </c>
      <c r="Z42" s="31">
        <f>'[2]FH'!$E$28</f>
        <v>413</v>
      </c>
      <c r="AA42" s="32">
        <f t="shared" si="35"/>
        <v>0.04292929292929293</v>
      </c>
      <c r="AB42" s="31">
        <f t="shared" si="34"/>
        <v>443</v>
      </c>
      <c r="AC42" s="32">
        <f t="shared" si="47"/>
        <v>0.16272965879265092</v>
      </c>
      <c r="AD42" s="31">
        <f>'[3]FH'!$E$28</f>
        <v>856</v>
      </c>
      <c r="AE42" s="32">
        <f t="shared" si="48"/>
        <v>0.10167310167310167</v>
      </c>
      <c r="AF42" s="31">
        <f>'[3]FH'!$J$28</f>
        <v>566</v>
      </c>
      <c r="AG42" s="32">
        <f t="shared" si="37"/>
        <v>0.3704600484261501</v>
      </c>
      <c r="AH42" s="31">
        <f>'[3]FH'!$K$28</f>
        <v>594</v>
      </c>
      <c r="AI42" s="32">
        <f t="shared" si="36"/>
        <v>0.34085778781038373</v>
      </c>
      <c r="AJ42" s="87">
        <f>'[3]FH'!$D$28</f>
        <v>1160</v>
      </c>
      <c r="AK42" s="32">
        <f t="shared" si="14"/>
        <v>0.35514018691588783</v>
      </c>
      <c r="AN42" s="76">
        <f t="shared" si="15"/>
        <v>0</v>
      </c>
    </row>
    <row r="43" spans="1:40" ht="15" customHeight="1">
      <c r="A43" s="21" t="s">
        <v>86</v>
      </c>
      <c r="B43" s="36">
        <f>'[1]Revenue $'!B76</f>
        <v>2492</v>
      </c>
      <c r="C43" s="37"/>
      <c r="D43" s="36">
        <f>'[1]Revenue $'!C76</f>
        <v>2494</v>
      </c>
      <c r="E43" s="37"/>
      <c r="F43" s="36">
        <f>'[1]Revenue $'!P76</f>
        <v>4986</v>
      </c>
      <c r="G43" s="37"/>
      <c r="H43" s="36">
        <f>'[1]Revenue $'!D76</f>
        <v>2789</v>
      </c>
      <c r="I43" s="37">
        <f t="shared" si="38"/>
        <v>0.11918138041733548</v>
      </c>
      <c r="J43" s="36">
        <f>'[1]Revenue $'!E76</f>
        <v>2894</v>
      </c>
      <c r="K43" s="37">
        <f t="shared" si="39"/>
        <v>0.16038492381716118</v>
      </c>
      <c r="L43" s="36">
        <f>'[1]Revenue $'!Q76</f>
        <v>5683</v>
      </c>
      <c r="M43" s="37">
        <f t="shared" si="40"/>
        <v>0.13979141596470115</v>
      </c>
      <c r="N43" s="36">
        <f>'[1]Revenue $'!F76</f>
        <v>3204</v>
      </c>
      <c r="O43" s="37">
        <f t="shared" si="41"/>
        <v>0.14879885263535317</v>
      </c>
      <c r="P43" s="36">
        <f>'[1]Revenue $'!G76</f>
        <v>3205</v>
      </c>
      <c r="Q43" s="37">
        <f t="shared" si="42"/>
        <v>0.10746371803731859</v>
      </c>
      <c r="R43" s="36">
        <f>'[3]BN1'!$S$14</f>
        <v>6409</v>
      </c>
      <c r="S43" s="37">
        <f t="shared" si="43"/>
        <v>0.12774942811895126</v>
      </c>
      <c r="T43" s="36">
        <f>'[2]BN'!$U$14</f>
        <v>3462</v>
      </c>
      <c r="U43" s="37">
        <f t="shared" si="44"/>
        <v>0.08052434456928839</v>
      </c>
      <c r="V43" s="36">
        <f t="shared" si="33"/>
        <v>3416</v>
      </c>
      <c r="W43" s="37">
        <f t="shared" si="45"/>
        <v>0.06583463338533542</v>
      </c>
      <c r="X43" s="36">
        <f>'[3]BN1'!$U$14</f>
        <v>6878</v>
      </c>
      <c r="Y43" s="37">
        <f t="shared" si="46"/>
        <v>0.07317834295521922</v>
      </c>
      <c r="Z43" s="36">
        <f>'[2]FH'!$E$29</f>
        <v>3624</v>
      </c>
      <c r="AA43" s="37">
        <f t="shared" si="35"/>
        <v>0.04679376083188908</v>
      </c>
      <c r="AB43" s="36">
        <f t="shared" si="34"/>
        <v>3693</v>
      </c>
      <c r="AC43" s="37">
        <f t="shared" si="47"/>
        <v>0.08108899297423888</v>
      </c>
      <c r="AD43" s="36">
        <f>'[3]FH'!$E$29</f>
        <v>7317</v>
      </c>
      <c r="AE43" s="37">
        <f t="shared" si="48"/>
        <v>0.06382669380633905</v>
      </c>
      <c r="AF43" s="36">
        <f>'[3]FH'!$J$29</f>
        <v>3987</v>
      </c>
      <c r="AG43" s="37">
        <f t="shared" si="37"/>
        <v>0.10016556291390728</v>
      </c>
      <c r="AH43" s="36">
        <f>'[3]FH'!$K$29</f>
        <v>4113</v>
      </c>
      <c r="AI43" s="37">
        <f t="shared" si="36"/>
        <v>0.11372867587327376</v>
      </c>
      <c r="AJ43" s="83">
        <f>'[3]FH'!$D$29</f>
        <v>8100</v>
      </c>
      <c r="AK43" s="37">
        <f t="shared" si="14"/>
        <v>0.1070110701107011</v>
      </c>
      <c r="AN43" s="76">
        <f t="shared" si="15"/>
        <v>0</v>
      </c>
    </row>
    <row r="44" spans="1:40" ht="15" customHeight="1">
      <c r="A44" s="21" t="s">
        <v>71</v>
      </c>
      <c r="B44" s="31"/>
      <c r="C44" s="32"/>
      <c r="D44" s="31"/>
      <c r="E44" s="32"/>
      <c r="F44" s="31"/>
      <c r="G44" s="32"/>
      <c r="H44" s="31"/>
      <c r="I44" s="32"/>
      <c r="J44" s="31"/>
      <c r="K44" s="32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1"/>
      <c r="W44" s="32"/>
      <c r="X44" s="31"/>
      <c r="Y44" s="32"/>
      <c r="Z44" s="35"/>
      <c r="AA44" s="32"/>
      <c r="AB44" s="31"/>
      <c r="AC44" s="32"/>
      <c r="AD44" s="31"/>
      <c r="AE44" s="32"/>
      <c r="AF44" s="35"/>
      <c r="AG44" s="32"/>
      <c r="AH44" s="31"/>
      <c r="AI44" s="32"/>
      <c r="AJ44" s="87"/>
      <c r="AK44" s="32"/>
      <c r="AN44" s="76">
        <f t="shared" si="15"/>
        <v>0</v>
      </c>
    </row>
    <row r="45" spans="1:40" ht="15" customHeight="1">
      <c r="A45" s="25" t="s">
        <v>23</v>
      </c>
      <c r="B45" s="31">
        <f>'[1]Revenue $'!B83</f>
        <v>424</v>
      </c>
      <c r="C45" s="32"/>
      <c r="D45" s="31">
        <f>'[1]Revenue $'!C83</f>
        <v>397</v>
      </c>
      <c r="E45" s="32"/>
      <c r="F45" s="31">
        <f>'[1]Revenue $'!P83</f>
        <v>821</v>
      </c>
      <c r="G45" s="32"/>
      <c r="H45" s="31">
        <f>'[1]Revenue $'!D83</f>
        <v>377</v>
      </c>
      <c r="I45" s="32">
        <f aca="true" t="shared" si="49" ref="I45:I62">IF(B45=0,"n/m",(H45-B45)/B45)</f>
        <v>-0.11084905660377359</v>
      </c>
      <c r="J45" s="31">
        <f>'[1]Revenue $'!E83</f>
        <v>368</v>
      </c>
      <c r="K45" s="32">
        <f aca="true" t="shared" si="50" ref="K45:K62">IF(D45=0,"n/m",(J45-D45)/D45)</f>
        <v>-0.07304785894206549</v>
      </c>
      <c r="L45" s="31">
        <f>'[1]Revenue $'!Q83</f>
        <v>745</v>
      </c>
      <c r="M45" s="32">
        <f aca="true" t="shared" si="51" ref="M45:M62">IF(F45=0,"n/m",(L45-F45)/F45)</f>
        <v>-0.0925700365408039</v>
      </c>
      <c r="N45" s="31">
        <f>'[1]Revenue $'!F83</f>
        <v>350</v>
      </c>
      <c r="O45" s="32">
        <f aca="true" t="shared" si="52" ref="O45:O62">IF(H45=0,"n/m",(N45-H45)/H45)</f>
        <v>-0.07161803713527852</v>
      </c>
      <c r="P45" s="31">
        <f>'[1]Revenue $'!G83</f>
        <v>340</v>
      </c>
      <c r="Q45" s="32">
        <f aca="true" t="shared" si="53" ref="Q45:Q62">IF(J45=0,"n/m",(P45-J45)/J45)</f>
        <v>-0.07608695652173914</v>
      </c>
      <c r="R45" s="31">
        <f>'[1]Revenue $'!R83</f>
        <v>690</v>
      </c>
      <c r="S45" s="32">
        <f aca="true" t="shared" si="54" ref="S45:S62">IF(L45=0,"n/m",(R45-L45)/L45)</f>
        <v>-0.0738255033557047</v>
      </c>
      <c r="T45" s="31">
        <f>'[1]Revenue $'!H83</f>
        <v>328</v>
      </c>
      <c r="U45" s="32">
        <f aca="true" t="shared" si="55" ref="U45:U62">IF(N45=0,"n/m",(T45-N45)/N45)</f>
        <v>-0.06285714285714286</v>
      </c>
      <c r="V45" s="31">
        <f>'[1]Revenue $'!I83</f>
        <v>300</v>
      </c>
      <c r="W45" s="32">
        <f aca="true" t="shared" si="56" ref="W45:W62">IF(P45=0,"n/m",(V45-P45)/P45)</f>
        <v>-0.11764705882352941</v>
      </c>
      <c r="X45" s="31">
        <f>'[1]Revenue $'!S83</f>
        <v>628</v>
      </c>
      <c r="Y45" s="32">
        <f aca="true" t="shared" si="57" ref="Y45:Y62">IF(R45=0,"n/m",(X45-R45)/R45)</f>
        <v>-0.08985507246376812</v>
      </c>
      <c r="Z45" s="31">
        <f>'[1]Revenue $'!J83</f>
        <v>269</v>
      </c>
      <c r="AA45" s="32">
        <f aca="true" t="shared" si="58" ref="AA45:AA62">IF(T45=0,"n/m",(Z45-T45)/T45)</f>
        <v>-0.1798780487804878</v>
      </c>
      <c r="AB45" s="31">
        <f>'[1]Revenue $'!K83</f>
        <v>213</v>
      </c>
      <c r="AC45" s="32">
        <f aca="true" t="shared" si="59" ref="AC45:AC62">IF(V45=0,"n/m",(AB45-V45)/V45)</f>
        <v>-0.29</v>
      </c>
      <c r="AD45" s="31">
        <f>'[1]Revenue $'!T83</f>
        <v>482</v>
      </c>
      <c r="AE45" s="32">
        <f aca="true" t="shared" si="60" ref="AE45:AE62">IF(X45=0,"n/m",(AD45-X45)/X45)</f>
        <v>-0.23248407643312102</v>
      </c>
      <c r="AF45" s="31">
        <f>'[1]Revenue $'!L83</f>
        <v>187</v>
      </c>
      <c r="AG45" s="32">
        <f aca="true" t="shared" si="61" ref="AG45:AG60">IF(Z45=0,"n/m",(AF45-Z45)/Z45)</f>
        <v>-0.3048327137546468</v>
      </c>
      <c r="AH45" s="31">
        <f>'[1]Revenue $'!M83</f>
        <v>163</v>
      </c>
      <c r="AI45" s="32">
        <f aca="true" t="shared" si="62" ref="AI45:AI60">IF(AB45=0,"n/m",(AH45-AB45)/AB45)</f>
        <v>-0.2347417840375587</v>
      </c>
      <c r="AJ45" s="87">
        <f>'[1]Revenue $'!U83</f>
        <v>350</v>
      </c>
      <c r="AK45" s="32">
        <f aca="true" t="shared" si="63" ref="AK45:AK62">IF(AD45=0,"n/m",(AJ45-AD45)/AD45)</f>
        <v>-0.27385892116182575</v>
      </c>
      <c r="AN45" s="76">
        <f t="shared" si="15"/>
        <v>0</v>
      </c>
    </row>
    <row r="46" spans="1:40" ht="15" customHeight="1">
      <c r="A46" s="25" t="s">
        <v>24</v>
      </c>
      <c r="B46" s="31">
        <f>'[1]Revenue $'!B84</f>
        <v>48</v>
      </c>
      <c r="C46" s="32"/>
      <c r="D46" s="31">
        <f>'[1]Revenue $'!C84</f>
        <v>52</v>
      </c>
      <c r="E46" s="32"/>
      <c r="F46" s="31">
        <f>'[1]Revenue $'!P84</f>
        <v>100</v>
      </c>
      <c r="G46" s="32"/>
      <c r="H46" s="31">
        <f>'[1]Revenue $'!D84</f>
        <v>47</v>
      </c>
      <c r="I46" s="32">
        <f t="shared" si="49"/>
        <v>-0.020833333333333332</v>
      </c>
      <c r="J46" s="31">
        <f>'[1]Revenue $'!E84</f>
        <v>49</v>
      </c>
      <c r="K46" s="32">
        <f t="shared" si="50"/>
        <v>-0.057692307692307696</v>
      </c>
      <c r="L46" s="31">
        <f>'[1]Revenue $'!Q84</f>
        <v>96</v>
      </c>
      <c r="M46" s="32">
        <f t="shared" si="51"/>
        <v>-0.04</v>
      </c>
      <c r="N46" s="31">
        <f>'[1]Revenue $'!F84</f>
        <v>49</v>
      </c>
      <c r="O46" s="32">
        <f t="shared" si="52"/>
        <v>0.0425531914893617</v>
      </c>
      <c r="P46" s="31">
        <f>'[1]Revenue $'!G84</f>
        <v>56</v>
      </c>
      <c r="Q46" s="32">
        <f t="shared" si="53"/>
        <v>0.14285714285714285</v>
      </c>
      <c r="R46" s="31">
        <f>'[1]Revenue $'!R84</f>
        <v>105</v>
      </c>
      <c r="S46" s="32">
        <f t="shared" si="54"/>
        <v>0.09375</v>
      </c>
      <c r="T46" s="31">
        <f>'[1]Revenue $'!H84</f>
        <v>66</v>
      </c>
      <c r="U46" s="32">
        <f t="shared" si="55"/>
        <v>0.3469387755102041</v>
      </c>
      <c r="V46" s="31">
        <f>'[1]Revenue $'!I84</f>
        <v>69</v>
      </c>
      <c r="W46" s="32">
        <f t="shared" si="56"/>
        <v>0.23214285714285715</v>
      </c>
      <c r="X46" s="31">
        <f>'[1]Revenue $'!S84</f>
        <v>135</v>
      </c>
      <c r="Y46" s="32">
        <f t="shared" si="57"/>
        <v>0.2857142857142857</v>
      </c>
      <c r="Z46" s="31">
        <f>'[1]Revenue $'!J84</f>
        <v>64</v>
      </c>
      <c r="AA46" s="32">
        <f t="shared" si="58"/>
        <v>-0.030303030303030304</v>
      </c>
      <c r="AB46" s="31">
        <f>'[1]Revenue $'!K84</f>
        <v>58</v>
      </c>
      <c r="AC46" s="32">
        <f t="shared" si="59"/>
        <v>-0.15942028985507245</v>
      </c>
      <c r="AD46" s="31">
        <f>'[1]Revenue $'!T84</f>
        <v>122</v>
      </c>
      <c r="AE46" s="32">
        <f t="shared" si="60"/>
        <v>-0.0962962962962963</v>
      </c>
      <c r="AF46" s="31">
        <f>'[1]Revenue $'!L84</f>
        <v>58</v>
      </c>
      <c r="AG46" s="32">
        <f t="shared" si="61"/>
        <v>-0.09375</v>
      </c>
      <c r="AH46" s="31">
        <f>'[1]Revenue $'!M84</f>
        <v>51</v>
      </c>
      <c r="AI46" s="32">
        <f t="shared" si="62"/>
        <v>-0.1206896551724138</v>
      </c>
      <c r="AJ46" s="87">
        <f>'[1]Revenue $'!U84</f>
        <v>109</v>
      </c>
      <c r="AK46" s="32">
        <f t="shared" si="63"/>
        <v>-0.10655737704918032</v>
      </c>
      <c r="AN46" s="76">
        <f t="shared" si="15"/>
        <v>0</v>
      </c>
    </row>
    <row r="47" spans="1:40" ht="15" customHeight="1">
      <c r="A47" s="25" t="s">
        <v>25</v>
      </c>
      <c r="B47" s="31">
        <f>'[1]Revenue $'!B89</f>
        <v>148</v>
      </c>
      <c r="C47" s="32"/>
      <c r="D47" s="31">
        <f>'[1]Revenue $'!C89</f>
        <v>172</v>
      </c>
      <c r="E47" s="32"/>
      <c r="F47" s="31">
        <f>'[1]Revenue $'!P89</f>
        <v>320</v>
      </c>
      <c r="G47" s="32"/>
      <c r="H47" s="31">
        <f>'[1]Revenue $'!D89</f>
        <v>180</v>
      </c>
      <c r="I47" s="32">
        <f t="shared" si="49"/>
        <v>0.21621621621621623</v>
      </c>
      <c r="J47" s="31">
        <f>'[1]Revenue $'!E89</f>
        <v>236</v>
      </c>
      <c r="K47" s="32">
        <f t="shared" si="50"/>
        <v>0.37209302325581395</v>
      </c>
      <c r="L47" s="31">
        <f>'[1]Revenue $'!Q89</f>
        <v>416</v>
      </c>
      <c r="M47" s="32">
        <f t="shared" si="51"/>
        <v>0.3</v>
      </c>
      <c r="N47" s="31">
        <f>'[1]Revenue $'!F89</f>
        <v>252</v>
      </c>
      <c r="O47" s="32">
        <f t="shared" si="52"/>
        <v>0.4</v>
      </c>
      <c r="P47" s="31">
        <f>'[1]Revenue $'!G89</f>
        <v>283</v>
      </c>
      <c r="Q47" s="32">
        <f t="shared" si="53"/>
        <v>0.19915254237288135</v>
      </c>
      <c r="R47" s="31">
        <f>'[1]Revenue $'!R89</f>
        <v>535</v>
      </c>
      <c r="S47" s="32">
        <f t="shared" si="54"/>
        <v>0.2860576923076923</v>
      </c>
      <c r="T47" s="31">
        <f>'[1]Revenue $'!H89</f>
        <v>324</v>
      </c>
      <c r="U47" s="32">
        <f t="shared" si="55"/>
        <v>0.2857142857142857</v>
      </c>
      <c r="V47" s="31">
        <f>'[1]Revenue $'!I89</f>
        <v>352</v>
      </c>
      <c r="W47" s="32">
        <f t="shared" si="56"/>
        <v>0.24381625441696114</v>
      </c>
      <c r="X47" s="31">
        <f>'[1]Revenue $'!S89</f>
        <v>676</v>
      </c>
      <c r="Y47" s="32">
        <f t="shared" si="57"/>
        <v>0.2635514018691589</v>
      </c>
      <c r="Z47" s="31">
        <f>'[1]Revenue $'!J89</f>
        <v>393</v>
      </c>
      <c r="AA47" s="32">
        <f t="shared" si="58"/>
        <v>0.21296296296296297</v>
      </c>
      <c r="AB47" s="31">
        <f>'[1]Revenue $'!K89</f>
        <v>442</v>
      </c>
      <c r="AC47" s="32">
        <f t="shared" si="59"/>
        <v>0.2556818181818182</v>
      </c>
      <c r="AD47" s="31">
        <f>'[1]Revenue $'!T89</f>
        <v>835</v>
      </c>
      <c r="AE47" s="32">
        <f t="shared" si="60"/>
        <v>0.23520710059171598</v>
      </c>
      <c r="AF47" s="31">
        <f>'[1]Revenue $'!L89</f>
        <v>472</v>
      </c>
      <c r="AG47" s="32">
        <f t="shared" si="61"/>
        <v>0.2010178117048346</v>
      </c>
      <c r="AH47" s="31">
        <f>'[1]Revenue $'!M89</f>
        <v>498</v>
      </c>
      <c r="AI47" s="32">
        <f t="shared" si="62"/>
        <v>0.12669683257918551</v>
      </c>
      <c r="AJ47" s="87">
        <f>'[1]Revenue $'!U89</f>
        <v>970</v>
      </c>
      <c r="AK47" s="32">
        <f t="shared" si="63"/>
        <v>0.16167664670658682</v>
      </c>
      <c r="AN47" s="76">
        <f t="shared" si="15"/>
        <v>0</v>
      </c>
    </row>
    <row r="48" spans="1:40" ht="15" customHeight="1">
      <c r="A48" s="25" t="s">
        <v>88</v>
      </c>
      <c r="B48" s="31">
        <f>'[1]Revenue $'!B90</f>
        <v>108</v>
      </c>
      <c r="C48" s="32"/>
      <c r="D48" s="31">
        <f>'[1]Revenue $'!C90</f>
        <v>126</v>
      </c>
      <c r="E48" s="32"/>
      <c r="F48" s="31">
        <f>'[1]Revenue $'!P90</f>
        <v>234</v>
      </c>
      <c r="G48" s="32"/>
      <c r="H48" s="31">
        <f>'[1]Revenue $'!D90</f>
        <v>127</v>
      </c>
      <c r="I48" s="32">
        <f t="shared" si="49"/>
        <v>0.17592592592592593</v>
      </c>
      <c r="J48" s="31">
        <f>'[1]Revenue $'!E90</f>
        <v>131</v>
      </c>
      <c r="K48" s="32">
        <f t="shared" si="50"/>
        <v>0.03968253968253968</v>
      </c>
      <c r="L48" s="31">
        <f>'[1]Revenue $'!Q90</f>
        <v>258</v>
      </c>
      <c r="M48" s="32">
        <f t="shared" si="51"/>
        <v>0.10256410256410256</v>
      </c>
      <c r="N48" s="31">
        <f>'[1]Revenue $'!F90</f>
        <v>137</v>
      </c>
      <c r="O48" s="32">
        <f t="shared" si="52"/>
        <v>0.07874015748031496</v>
      </c>
      <c r="P48" s="31">
        <f>'[1]Revenue $'!G90</f>
        <v>141</v>
      </c>
      <c r="Q48" s="32">
        <f t="shared" si="53"/>
        <v>0.07633587786259542</v>
      </c>
      <c r="R48" s="31">
        <f>'[1]Revenue $'!R90</f>
        <v>278</v>
      </c>
      <c r="S48" s="32">
        <f t="shared" si="54"/>
        <v>0.07751937984496124</v>
      </c>
      <c r="T48" s="31">
        <f>'[1]Revenue $'!H90</f>
        <v>156</v>
      </c>
      <c r="U48" s="32">
        <f t="shared" si="55"/>
        <v>0.1386861313868613</v>
      </c>
      <c r="V48" s="31">
        <f>'[1]Revenue $'!I90</f>
        <v>152</v>
      </c>
      <c r="W48" s="32">
        <f t="shared" si="56"/>
        <v>0.07801418439716312</v>
      </c>
      <c r="X48" s="31">
        <f>'[1]Revenue $'!S90</f>
        <v>308</v>
      </c>
      <c r="Y48" s="32">
        <f t="shared" si="57"/>
        <v>0.1079136690647482</v>
      </c>
      <c r="Z48" s="31">
        <f>'[1]Revenue $'!J90</f>
        <v>168</v>
      </c>
      <c r="AA48" s="32">
        <f t="shared" si="58"/>
        <v>0.07692307692307693</v>
      </c>
      <c r="AB48" s="31">
        <f>'[1]Revenue $'!K90</f>
        <v>170</v>
      </c>
      <c r="AC48" s="32">
        <f t="shared" si="59"/>
        <v>0.11842105263157894</v>
      </c>
      <c r="AD48" s="31">
        <f>'[1]Revenue $'!T90</f>
        <v>338</v>
      </c>
      <c r="AE48" s="32">
        <f t="shared" si="60"/>
        <v>0.09740259740259741</v>
      </c>
      <c r="AF48" s="31">
        <f>'[1]Revenue $'!L90</f>
        <v>174</v>
      </c>
      <c r="AG48" s="32">
        <f t="shared" si="61"/>
        <v>0.03571428571428571</v>
      </c>
      <c r="AH48" s="31">
        <f>'[1]Revenue $'!M90</f>
        <v>168</v>
      </c>
      <c r="AI48" s="32">
        <f t="shared" si="62"/>
        <v>-0.011764705882352941</v>
      </c>
      <c r="AJ48" s="87">
        <f>'[1]Revenue $'!U90</f>
        <v>342</v>
      </c>
      <c r="AK48" s="32">
        <f t="shared" si="63"/>
        <v>0.011834319526627219</v>
      </c>
      <c r="AN48" s="76">
        <f t="shared" si="15"/>
        <v>0</v>
      </c>
    </row>
    <row r="49" spans="1:40" ht="15" customHeight="1">
      <c r="A49" s="21" t="s">
        <v>70</v>
      </c>
      <c r="B49" s="33">
        <f>'[1]Revenue $'!B91</f>
        <v>728</v>
      </c>
      <c r="C49" s="34"/>
      <c r="D49" s="33">
        <f>'[1]Revenue $'!C91</f>
        <v>748</v>
      </c>
      <c r="E49" s="34"/>
      <c r="F49" s="33">
        <f>'[1]Revenue $'!P91</f>
        <v>1476</v>
      </c>
      <c r="G49" s="34"/>
      <c r="H49" s="33">
        <f>'[1]Revenue $'!D91</f>
        <v>731</v>
      </c>
      <c r="I49" s="34">
        <f t="shared" si="49"/>
        <v>0.004120879120879121</v>
      </c>
      <c r="J49" s="33">
        <f>'[1]Revenue $'!E91</f>
        <v>784</v>
      </c>
      <c r="K49" s="34">
        <f t="shared" si="50"/>
        <v>0.0481283422459893</v>
      </c>
      <c r="L49" s="33">
        <f>'[1]Revenue $'!Q91</f>
        <v>1515</v>
      </c>
      <c r="M49" s="34">
        <f t="shared" si="51"/>
        <v>0.026422764227642278</v>
      </c>
      <c r="N49" s="33">
        <f>'[1]Revenue $'!F91</f>
        <v>788</v>
      </c>
      <c r="O49" s="34">
        <f t="shared" si="52"/>
        <v>0.07797537619699042</v>
      </c>
      <c r="P49" s="33">
        <f>'[1]Revenue $'!G91</f>
        <v>820</v>
      </c>
      <c r="Q49" s="34">
        <f t="shared" si="53"/>
        <v>0.04591836734693878</v>
      </c>
      <c r="R49" s="33">
        <f>'[1]Revenue $'!R91</f>
        <v>1608</v>
      </c>
      <c r="S49" s="34">
        <f t="shared" si="54"/>
        <v>0.061386138613861385</v>
      </c>
      <c r="T49" s="33">
        <f>'[1]Revenue $'!H91</f>
        <v>874</v>
      </c>
      <c r="U49" s="34">
        <f t="shared" si="55"/>
        <v>0.10913705583756345</v>
      </c>
      <c r="V49" s="33">
        <f>'[1]Revenue $'!I91</f>
        <v>873</v>
      </c>
      <c r="W49" s="34">
        <f t="shared" si="56"/>
        <v>0.06463414634146342</v>
      </c>
      <c r="X49" s="33">
        <f>'[1]Revenue $'!S91</f>
        <v>1747</v>
      </c>
      <c r="Y49" s="34">
        <f t="shared" si="57"/>
        <v>0.08644278606965174</v>
      </c>
      <c r="Z49" s="33">
        <f>'[1]Revenue $'!J91</f>
        <v>894</v>
      </c>
      <c r="AA49" s="34">
        <f t="shared" si="58"/>
        <v>0.02288329519450801</v>
      </c>
      <c r="AB49" s="33">
        <f>'[1]Revenue $'!K91</f>
        <v>883</v>
      </c>
      <c r="AC49" s="34">
        <f t="shared" si="59"/>
        <v>0.011454753722794959</v>
      </c>
      <c r="AD49" s="33">
        <f>'[1]Revenue $'!T91</f>
        <v>1777</v>
      </c>
      <c r="AE49" s="34">
        <f t="shared" si="60"/>
        <v>0.017172295363480253</v>
      </c>
      <c r="AF49" s="33">
        <f>'[1]Revenue $'!L91</f>
        <v>891</v>
      </c>
      <c r="AG49" s="34">
        <f t="shared" si="61"/>
        <v>-0.003355704697986577</v>
      </c>
      <c r="AH49" s="33">
        <f>'[1]Revenue $'!M91</f>
        <v>880</v>
      </c>
      <c r="AI49" s="34">
        <f t="shared" si="62"/>
        <v>-0.0033975084937712344</v>
      </c>
      <c r="AJ49" s="88">
        <f>'[1]Revenue $'!U91</f>
        <v>1771</v>
      </c>
      <c r="AK49" s="34">
        <f t="shared" si="63"/>
        <v>-0.0033764772087788407</v>
      </c>
      <c r="AN49" s="76">
        <f t="shared" si="15"/>
        <v>0</v>
      </c>
    </row>
    <row r="50" spans="1:40" s="4" customFormat="1" ht="15" customHeight="1">
      <c r="A50" s="25" t="s">
        <v>111</v>
      </c>
      <c r="B50" s="39">
        <f>'[1]Revenue $'!B97</f>
        <v>571</v>
      </c>
      <c r="C50" s="40"/>
      <c r="D50" s="39">
        <f>'[1]Revenue $'!C97</f>
        <v>617</v>
      </c>
      <c r="E50" s="40"/>
      <c r="F50" s="39">
        <f>'[1]Revenue $'!P97</f>
        <v>1188</v>
      </c>
      <c r="G50" s="40"/>
      <c r="H50" s="39">
        <f>'[1]Revenue $'!D97</f>
        <v>575</v>
      </c>
      <c r="I50" s="40">
        <f t="shared" si="49"/>
        <v>0.0070052539404553416</v>
      </c>
      <c r="J50" s="39">
        <f>'[1]Revenue $'!E97</f>
        <v>647</v>
      </c>
      <c r="K50" s="40">
        <f t="shared" si="50"/>
        <v>0.04862236628849271</v>
      </c>
      <c r="L50" s="39">
        <f>'[1]Revenue $'!Q97</f>
        <v>1222</v>
      </c>
      <c r="M50" s="40">
        <f t="shared" si="51"/>
        <v>0.02861952861952862</v>
      </c>
      <c r="N50" s="39">
        <f>'[1]Revenue $'!F97</f>
        <v>611</v>
      </c>
      <c r="O50" s="40">
        <f t="shared" si="52"/>
        <v>0.06260869565217392</v>
      </c>
      <c r="P50" s="39">
        <f>'[1]Revenue $'!G97</f>
        <v>627</v>
      </c>
      <c r="Q50" s="40">
        <f t="shared" si="53"/>
        <v>-0.030911901081916538</v>
      </c>
      <c r="R50" s="39">
        <f>'[1]Revenue $'!R97</f>
        <v>1238</v>
      </c>
      <c r="S50" s="40">
        <f t="shared" si="54"/>
        <v>0.01309328968903437</v>
      </c>
      <c r="T50" s="39">
        <f>'[1]Revenue $'!H97</f>
        <v>590</v>
      </c>
      <c r="U50" s="40">
        <f t="shared" si="55"/>
        <v>-0.03436988543371522</v>
      </c>
      <c r="V50" s="39">
        <f>'[1]Revenue $'!I97</f>
        <v>612</v>
      </c>
      <c r="W50" s="40">
        <f t="shared" si="56"/>
        <v>-0.023923444976076555</v>
      </c>
      <c r="X50" s="39">
        <f>'[1]Revenue $'!S97</f>
        <v>1202</v>
      </c>
      <c r="Y50" s="40">
        <f t="shared" si="57"/>
        <v>-0.029079159935379646</v>
      </c>
      <c r="Z50" s="39">
        <f>'[1]Revenue $'!J97</f>
        <v>480</v>
      </c>
      <c r="AA50" s="40">
        <f t="shared" si="58"/>
        <v>-0.1864406779661017</v>
      </c>
      <c r="AB50" s="39">
        <f>'[1]Revenue $'!K97</f>
        <v>553</v>
      </c>
      <c r="AC50" s="40">
        <f t="shared" si="59"/>
        <v>-0.09640522875816994</v>
      </c>
      <c r="AD50" s="39">
        <f>'[1]Revenue $'!T97</f>
        <v>1033</v>
      </c>
      <c r="AE50" s="40">
        <f t="shared" si="60"/>
        <v>-0.1405990016638935</v>
      </c>
      <c r="AF50" s="59">
        <f>'[1]Revenue $'!L97</f>
        <v>486</v>
      </c>
      <c r="AG50" s="40">
        <f t="shared" si="61"/>
        <v>0.0125</v>
      </c>
      <c r="AH50" s="39">
        <f>'[1]Revenue $'!M97</f>
        <v>658</v>
      </c>
      <c r="AI50" s="40">
        <f t="shared" si="62"/>
        <v>0.189873417721519</v>
      </c>
      <c r="AJ50" s="82">
        <f>'[1]Revenue $'!U97</f>
        <v>1144</v>
      </c>
      <c r="AK50" s="40">
        <f t="shared" si="63"/>
        <v>0.1074540174249758</v>
      </c>
      <c r="AN50" s="76">
        <f t="shared" si="15"/>
        <v>0</v>
      </c>
    </row>
    <row r="51" spans="1:40" ht="15" customHeight="1">
      <c r="A51" s="25" t="s">
        <v>104</v>
      </c>
      <c r="B51" s="31">
        <f>'[1]Revenue $'!B100</f>
        <v>6</v>
      </c>
      <c r="C51" s="32"/>
      <c r="D51" s="31">
        <f>'[1]Revenue $'!C100</f>
        <v>6</v>
      </c>
      <c r="E51" s="32"/>
      <c r="F51" s="31">
        <f>'[1]Revenue $'!P100</f>
        <v>12</v>
      </c>
      <c r="G51" s="32"/>
      <c r="H51" s="31">
        <f>'[1]Revenue $'!D100</f>
        <v>7</v>
      </c>
      <c r="I51" s="32">
        <f t="shared" si="49"/>
        <v>0.16666666666666666</v>
      </c>
      <c r="J51" s="31">
        <f>'[1]Revenue $'!E100</f>
        <v>6</v>
      </c>
      <c r="K51" s="32">
        <f t="shared" si="50"/>
        <v>0</v>
      </c>
      <c r="L51" s="31">
        <f>'[1]Revenue $'!Q100</f>
        <v>13</v>
      </c>
      <c r="M51" s="32">
        <f t="shared" si="51"/>
        <v>0.08333333333333333</v>
      </c>
      <c r="N51" s="31">
        <f>'[1]Revenue $'!F100</f>
        <v>7</v>
      </c>
      <c r="O51" s="32">
        <f t="shared" si="52"/>
        <v>0</v>
      </c>
      <c r="P51" s="31">
        <f>'[1]Revenue $'!G100</f>
        <v>8</v>
      </c>
      <c r="Q51" s="32">
        <f t="shared" si="53"/>
        <v>0.3333333333333333</v>
      </c>
      <c r="R51" s="31">
        <f>'[1]Revenue $'!R100</f>
        <v>15</v>
      </c>
      <c r="S51" s="32">
        <f t="shared" si="54"/>
        <v>0.15384615384615385</v>
      </c>
      <c r="T51" s="31">
        <f>'[1]Revenue $'!H100</f>
        <v>10</v>
      </c>
      <c r="U51" s="32">
        <f t="shared" si="55"/>
        <v>0.42857142857142855</v>
      </c>
      <c r="V51" s="31">
        <f>'[1]Revenue $'!I100</f>
        <v>60</v>
      </c>
      <c r="W51" s="32">
        <f t="shared" si="56"/>
        <v>6.5</v>
      </c>
      <c r="X51" s="31">
        <f>'[1]Revenue $'!S100</f>
        <v>70</v>
      </c>
      <c r="Y51" s="32">
        <f t="shared" si="57"/>
        <v>3.6666666666666665</v>
      </c>
      <c r="Z51" s="31">
        <f>'[1]Revenue $'!J100</f>
        <v>89</v>
      </c>
      <c r="AA51" s="32">
        <f t="shared" si="58"/>
        <v>7.9</v>
      </c>
      <c r="AB51" s="31">
        <f>'[1]Revenue $'!K100</f>
        <v>55</v>
      </c>
      <c r="AC51" s="32">
        <f t="shared" si="59"/>
        <v>-0.08333333333333333</v>
      </c>
      <c r="AD51" s="31">
        <f>'[1]Revenue $'!T100</f>
        <v>144</v>
      </c>
      <c r="AE51" s="32">
        <f t="shared" si="60"/>
        <v>1.0571428571428572</v>
      </c>
      <c r="AF51" s="31">
        <f>'[1]Revenue $'!L100</f>
        <v>47</v>
      </c>
      <c r="AG51" s="32">
        <f t="shared" si="61"/>
        <v>-0.47191011235955055</v>
      </c>
      <c r="AH51" s="31">
        <f>'[1]Revenue $'!M100</f>
        <v>38</v>
      </c>
      <c r="AI51" s="32">
        <f t="shared" si="62"/>
        <v>-0.3090909090909091</v>
      </c>
      <c r="AJ51" s="87">
        <f>'[1]Revenue $'!U100</f>
        <v>85</v>
      </c>
      <c r="AK51" s="32">
        <f t="shared" si="63"/>
        <v>-0.4097222222222222</v>
      </c>
      <c r="AN51" s="76">
        <f t="shared" si="15"/>
        <v>0</v>
      </c>
    </row>
    <row r="52" spans="1:40" ht="15" customHeight="1">
      <c r="A52" s="25" t="s">
        <v>105</v>
      </c>
      <c r="B52" s="31">
        <f>'[1]Revenue $'!B109</f>
        <v>996</v>
      </c>
      <c r="C52" s="32"/>
      <c r="D52" s="31">
        <f>'[1]Revenue $'!C109</f>
        <v>818</v>
      </c>
      <c r="E52" s="32"/>
      <c r="F52" s="31">
        <f>'[1]Revenue $'!P109</f>
        <v>1814</v>
      </c>
      <c r="G52" s="32"/>
      <c r="H52" s="31">
        <f>'[1]Revenue $'!D109</f>
        <v>879</v>
      </c>
      <c r="I52" s="32">
        <f t="shared" si="49"/>
        <v>-0.11746987951807229</v>
      </c>
      <c r="J52" s="31">
        <f>'[1]Revenue $'!E109</f>
        <v>1075</v>
      </c>
      <c r="K52" s="32">
        <f t="shared" si="50"/>
        <v>0.3141809290953545</v>
      </c>
      <c r="L52" s="31">
        <f>'[1]Revenue $'!Q109</f>
        <v>1954</v>
      </c>
      <c r="M52" s="32">
        <f t="shared" si="51"/>
        <v>0.07717750826901874</v>
      </c>
      <c r="N52" s="31">
        <f>'[1]Revenue $'!F109</f>
        <v>948</v>
      </c>
      <c r="O52" s="32">
        <f t="shared" si="52"/>
        <v>0.07849829351535836</v>
      </c>
      <c r="P52" s="31">
        <f>'[1]Revenue $'!G109</f>
        <v>1168</v>
      </c>
      <c r="Q52" s="32">
        <f t="shared" si="53"/>
        <v>0.08651162790697674</v>
      </c>
      <c r="R52" s="31">
        <f>'[1]Revenue $'!R109</f>
        <v>2116</v>
      </c>
      <c r="S52" s="32">
        <f t="shared" si="54"/>
        <v>0.08290685772773797</v>
      </c>
      <c r="T52" s="31">
        <f>'[1]Revenue $'!H109</f>
        <v>1028</v>
      </c>
      <c r="U52" s="32">
        <f t="shared" si="55"/>
        <v>0.08438818565400844</v>
      </c>
      <c r="V52" s="31">
        <f>'[1]Revenue $'!I109</f>
        <v>1231</v>
      </c>
      <c r="W52" s="32">
        <f t="shared" si="56"/>
        <v>0.05393835616438356</v>
      </c>
      <c r="X52" s="31">
        <f>'[1]Revenue $'!S109</f>
        <v>2259</v>
      </c>
      <c r="Y52" s="32">
        <f t="shared" si="57"/>
        <v>0.06758034026465029</v>
      </c>
      <c r="Z52" s="31">
        <f>'[1]Revenue $'!J109</f>
        <v>975</v>
      </c>
      <c r="AA52" s="32">
        <f t="shared" si="58"/>
        <v>-0.05155642023346303</v>
      </c>
      <c r="AB52" s="31">
        <f>'[1]Revenue $'!K109</f>
        <v>1190</v>
      </c>
      <c r="AC52" s="32">
        <f t="shared" si="59"/>
        <v>-0.03330625507717303</v>
      </c>
      <c r="AD52" s="31">
        <f>'[1]Revenue $'!T109</f>
        <v>2165</v>
      </c>
      <c r="AE52" s="32">
        <f t="shared" si="60"/>
        <v>-0.04161133244798584</v>
      </c>
      <c r="AF52" s="31">
        <f>'[1]Revenue $'!L109</f>
        <v>793</v>
      </c>
      <c r="AG52" s="32">
        <f t="shared" si="61"/>
        <v>-0.18666666666666668</v>
      </c>
      <c r="AH52" s="31">
        <f>'[1]Revenue $'!M109+1</f>
        <v>1117</v>
      </c>
      <c r="AI52" s="32">
        <f t="shared" si="62"/>
        <v>-0.06134453781512605</v>
      </c>
      <c r="AJ52" s="87">
        <f>'[1]Revenue $'!U109</f>
        <v>1909</v>
      </c>
      <c r="AK52" s="32">
        <f t="shared" si="63"/>
        <v>-0.11824480369515011</v>
      </c>
      <c r="AN52" s="74">
        <f t="shared" si="15"/>
        <v>1</v>
      </c>
    </row>
    <row r="53" spans="1:40" ht="15" customHeight="1">
      <c r="A53" s="25" t="s">
        <v>106</v>
      </c>
      <c r="B53" s="31">
        <f>'[1]Revenue $'!B110</f>
        <v>373</v>
      </c>
      <c r="C53" s="32"/>
      <c r="D53" s="31">
        <f>'[1]Revenue $'!C110</f>
        <v>457</v>
      </c>
      <c r="E53" s="32"/>
      <c r="F53" s="31">
        <f>'[1]Revenue $'!P110</f>
        <v>830</v>
      </c>
      <c r="G53" s="32"/>
      <c r="H53" s="31">
        <f>'[1]Revenue $'!D110</f>
        <v>519</v>
      </c>
      <c r="I53" s="32">
        <f t="shared" si="49"/>
        <v>0.3914209115281501</v>
      </c>
      <c r="J53" s="31">
        <f>'[1]Revenue $'!E110</f>
        <v>481</v>
      </c>
      <c r="K53" s="32">
        <f t="shared" si="50"/>
        <v>0.0525164113785558</v>
      </c>
      <c r="L53" s="31">
        <f>'[1]Revenue $'!Q110</f>
        <v>1000</v>
      </c>
      <c r="M53" s="32">
        <f t="shared" si="51"/>
        <v>0.20481927710843373</v>
      </c>
      <c r="N53" s="31">
        <f>'[1]Revenue $'!F110</f>
        <v>485</v>
      </c>
      <c r="O53" s="32">
        <f t="shared" si="52"/>
        <v>-0.06551059730250482</v>
      </c>
      <c r="P53" s="31">
        <f>'[1]Revenue $'!G110</f>
        <v>432</v>
      </c>
      <c r="Q53" s="32">
        <f t="shared" si="53"/>
        <v>-0.10187110187110188</v>
      </c>
      <c r="R53" s="31">
        <f>'[1]Revenue $'!R110</f>
        <v>917</v>
      </c>
      <c r="S53" s="32">
        <f t="shared" si="54"/>
        <v>-0.083</v>
      </c>
      <c r="T53" s="31">
        <f>'[1]Revenue $'!H110</f>
        <v>495</v>
      </c>
      <c r="U53" s="32">
        <f t="shared" si="55"/>
        <v>0.020618556701030927</v>
      </c>
      <c r="V53" s="31">
        <f>'[1]Revenue $'!I110</f>
        <v>494</v>
      </c>
      <c r="W53" s="32">
        <f t="shared" si="56"/>
        <v>0.14351851851851852</v>
      </c>
      <c r="X53" s="31">
        <f>'[1]Revenue $'!S110</f>
        <v>989</v>
      </c>
      <c r="Y53" s="32">
        <f t="shared" si="57"/>
        <v>0.07851690294438386</v>
      </c>
      <c r="Z53" s="31">
        <f>'[1]Revenue $'!J110</f>
        <v>374</v>
      </c>
      <c r="AA53" s="32">
        <f t="shared" si="58"/>
        <v>-0.24444444444444444</v>
      </c>
      <c r="AB53" s="31">
        <f>'[1]Revenue $'!K110</f>
        <v>396</v>
      </c>
      <c r="AC53" s="32">
        <f t="shared" si="59"/>
        <v>-0.19838056680161945</v>
      </c>
      <c r="AD53" s="31">
        <f>'[1]Revenue $'!T110</f>
        <v>770</v>
      </c>
      <c r="AE53" s="32">
        <f t="shared" si="60"/>
        <v>-0.22143579373104147</v>
      </c>
      <c r="AF53" s="31">
        <f>'[1]Revenue $'!L110</f>
        <v>424</v>
      </c>
      <c r="AG53" s="32">
        <f t="shared" si="61"/>
        <v>0.13368983957219252</v>
      </c>
      <c r="AH53" s="31">
        <f>'[1]Revenue $'!M110</f>
        <v>390</v>
      </c>
      <c r="AI53" s="32">
        <f t="shared" si="62"/>
        <v>-0.015151515151515152</v>
      </c>
      <c r="AJ53" s="87">
        <f>'[1]Revenue $'!U110</f>
        <v>814</v>
      </c>
      <c r="AK53" s="32">
        <f t="shared" si="63"/>
        <v>0.05714285714285714</v>
      </c>
      <c r="AN53" s="76">
        <f t="shared" si="15"/>
        <v>0</v>
      </c>
    </row>
    <row r="54" spans="1:40" ht="15" customHeight="1">
      <c r="A54" s="25" t="s">
        <v>66</v>
      </c>
      <c r="B54" s="31">
        <f>'[1]Revenue $'!B111</f>
        <v>321</v>
      </c>
      <c r="C54" s="32"/>
      <c r="D54" s="31">
        <f>'[1]Revenue $'!C111</f>
        <v>298</v>
      </c>
      <c r="E54" s="32"/>
      <c r="F54" s="31">
        <f>'[1]Revenue $'!P111</f>
        <v>620</v>
      </c>
      <c r="G54" s="32"/>
      <c r="H54" s="31">
        <f>'[1]Revenue $'!D111</f>
        <v>286</v>
      </c>
      <c r="I54" s="32">
        <f t="shared" si="49"/>
        <v>-0.10903426791277258</v>
      </c>
      <c r="J54" s="31">
        <f>'[1]Revenue $'!E111</f>
        <v>287</v>
      </c>
      <c r="K54" s="32">
        <f t="shared" si="50"/>
        <v>-0.03691275167785235</v>
      </c>
      <c r="L54" s="31">
        <f>'[1]Revenue $'!Q111</f>
        <v>573</v>
      </c>
      <c r="M54" s="32">
        <f t="shared" si="51"/>
        <v>-0.07580645161290323</v>
      </c>
      <c r="N54" s="31">
        <f>'[1]Revenue $'!F111</f>
        <v>287</v>
      </c>
      <c r="O54" s="32">
        <f t="shared" si="52"/>
        <v>0.0034965034965034965</v>
      </c>
      <c r="P54" s="31">
        <f>'[1]Revenue $'!G111</f>
        <v>275</v>
      </c>
      <c r="Q54" s="32">
        <f t="shared" si="53"/>
        <v>-0.041811846689895474</v>
      </c>
      <c r="R54" s="31">
        <f>'[1]Revenue $'!R111</f>
        <v>562</v>
      </c>
      <c r="S54" s="32">
        <f t="shared" si="54"/>
        <v>-0.019197207678883072</v>
      </c>
      <c r="T54" s="31">
        <f>'[1]Revenue $'!H111</f>
        <v>275</v>
      </c>
      <c r="U54" s="32">
        <f t="shared" si="55"/>
        <v>-0.041811846689895474</v>
      </c>
      <c r="V54" s="31">
        <f>'[1]Revenue $'!I111</f>
        <v>272</v>
      </c>
      <c r="W54" s="32">
        <f t="shared" si="56"/>
        <v>-0.01090909090909091</v>
      </c>
      <c r="X54" s="31">
        <f>'[1]Revenue $'!S111</f>
        <v>547</v>
      </c>
      <c r="Y54" s="32">
        <f t="shared" si="57"/>
        <v>-0.026690391459074734</v>
      </c>
      <c r="Z54" s="31">
        <f>'[1]Revenue $'!J111</f>
        <v>269</v>
      </c>
      <c r="AA54" s="32">
        <f t="shared" si="58"/>
        <v>-0.02181818181818182</v>
      </c>
      <c r="AB54" s="31">
        <f>'[1]Revenue $'!K111</f>
        <v>260</v>
      </c>
      <c r="AC54" s="32">
        <f t="shared" si="59"/>
        <v>-0.04411764705882353</v>
      </c>
      <c r="AD54" s="31">
        <f>'[1]Revenue $'!T111</f>
        <v>529</v>
      </c>
      <c r="AE54" s="32">
        <f t="shared" si="60"/>
        <v>-0.03290676416819013</v>
      </c>
      <c r="AF54" s="31">
        <f>'[1]Revenue $'!L111</f>
        <v>265</v>
      </c>
      <c r="AG54" s="32">
        <f t="shared" si="61"/>
        <v>-0.01486988847583643</v>
      </c>
      <c r="AH54" s="31">
        <f>'[1]Revenue $'!M111</f>
        <v>251</v>
      </c>
      <c r="AI54" s="32">
        <f t="shared" si="62"/>
        <v>-0.03461538461538462</v>
      </c>
      <c r="AJ54" s="87">
        <f>'[1]Revenue $'!U111</f>
        <v>516</v>
      </c>
      <c r="AK54" s="32">
        <f t="shared" si="63"/>
        <v>-0.024574669187145556</v>
      </c>
      <c r="AN54" s="76">
        <f t="shared" si="15"/>
        <v>0</v>
      </c>
    </row>
    <row r="55" spans="1:40" ht="15" customHeight="1">
      <c r="A55" s="25" t="s">
        <v>94</v>
      </c>
      <c r="B55" s="31">
        <f>'[1]Revenue $'!B112</f>
        <v>139</v>
      </c>
      <c r="C55" s="32"/>
      <c r="D55" s="31">
        <f>'[1]Revenue $'!C112</f>
        <v>156</v>
      </c>
      <c r="E55" s="32"/>
      <c r="F55" s="31">
        <f>'[1]Revenue $'!P112</f>
        <v>295</v>
      </c>
      <c r="G55" s="32"/>
      <c r="H55" s="31">
        <f>'[1]Revenue $'!D112</f>
        <v>173</v>
      </c>
      <c r="I55" s="32">
        <f t="shared" si="49"/>
        <v>0.2446043165467626</v>
      </c>
      <c r="J55" s="31">
        <f>'[1]Revenue $'!E112</f>
        <v>175</v>
      </c>
      <c r="K55" s="32">
        <f t="shared" si="50"/>
        <v>0.12179487179487179</v>
      </c>
      <c r="L55" s="31">
        <f>'[1]Revenue $'!Q112</f>
        <v>348</v>
      </c>
      <c r="M55" s="32">
        <f t="shared" si="51"/>
        <v>0.17966101694915254</v>
      </c>
      <c r="N55" s="31">
        <f>'[1]Revenue $'!F112</f>
        <v>174</v>
      </c>
      <c r="O55" s="32">
        <f t="shared" si="52"/>
        <v>0.005780346820809248</v>
      </c>
      <c r="P55" s="31">
        <f>'[1]Revenue $'!G112</f>
        <v>172</v>
      </c>
      <c r="Q55" s="32">
        <f t="shared" si="53"/>
        <v>-0.017142857142857144</v>
      </c>
      <c r="R55" s="31">
        <f>'[1]Revenue $'!R112</f>
        <v>346</v>
      </c>
      <c r="S55" s="32">
        <f t="shared" si="54"/>
        <v>-0.005747126436781609</v>
      </c>
      <c r="T55" s="31">
        <f>'[1]Revenue $'!H112</f>
        <v>195</v>
      </c>
      <c r="U55" s="32">
        <f t="shared" si="55"/>
        <v>0.1206896551724138</v>
      </c>
      <c r="V55" s="31">
        <f>'[1]Revenue $'!I112</f>
        <v>195</v>
      </c>
      <c r="W55" s="32">
        <f t="shared" si="56"/>
        <v>0.13372093023255813</v>
      </c>
      <c r="X55" s="31">
        <f>'[1]Revenue $'!S112</f>
        <v>390</v>
      </c>
      <c r="Y55" s="32">
        <f t="shared" si="57"/>
        <v>0.12716763005780346</v>
      </c>
      <c r="Z55" s="31">
        <f>'[1]Revenue $'!J112</f>
        <v>152</v>
      </c>
      <c r="AA55" s="32">
        <f t="shared" si="58"/>
        <v>-0.2205128205128205</v>
      </c>
      <c r="AB55" s="31">
        <f>'[1]Revenue $'!K112</f>
        <v>141</v>
      </c>
      <c r="AC55" s="32">
        <f t="shared" si="59"/>
        <v>-0.27692307692307694</v>
      </c>
      <c r="AD55" s="31">
        <f>'[1]Revenue $'!T112</f>
        <v>293</v>
      </c>
      <c r="AE55" s="32">
        <f t="shared" si="60"/>
        <v>-0.24871794871794872</v>
      </c>
      <c r="AF55" s="31">
        <f>'[1]Revenue $'!L112</f>
        <v>130</v>
      </c>
      <c r="AG55" s="32">
        <f t="shared" si="61"/>
        <v>-0.14473684210526316</v>
      </c>
      <c r="AH55" s="31">
        <f>'[1]Revenue $'!M112</f>
        <v>169</v>
      </c>
      <c r="AI55" s="32">
        <f t="shared" si="62"/>
        <v>0.19858156028368795</v>
      </c>
      <c r="AJ55" s="87">
        <f>'[1]Revenue $'!U112</f>
        <v>299</v>
      </c>
      <c r="AK55" s="32">
        <f t="shared" si="63"/>
        <v>0.020477815699658702</v>
      </c>
      <c r="AN55" s="76">
        <f t="shared" si="15"/>
        <v>0</v>
      </c>
    </row>
    <row r="56" spans="1:40" ht="15" customHeight="1">
      <c r="A56" s="25" t="s">
        <v>26</v>
      </c>
      <c r="B56" s="31">
        <f>'[1]Revenue $'!B113</f>
        <v>156</v>
      </c>
      <c r="C56" s="32"/>
      <c r="D56" s="31">
        <f>'[1]Revenue $'!C113</f>
        <v>164</v>
      </c>
      <c r="E56" s="32"/>
      <c r="F56" s="31">
        <f>'[1]Revenue $'!P113</f>
        <v>320</v>
      </c>
      <c r="G56" s="32"/>
      <c r="H56" s="31">
        <f>'[1]Revenue $'!D113</f>
        <v>164</v>
      </c>
      <c r="I56" s="32">
        <f t="shared" si="49"/>
        <v>0.05128205128205128</v>
      </c>
      <c r="J56" s="31">
        <f>'[1]Revenue $'!E113</f>
        <v>180</v>
      </c>
      <c r="K56" s="32">
        <f t="shared" si="50"/>
        <v>0.0975609756097561</v>
      </c>
      <c r="L56" s="31">
        <f>'[1]Revenue $'!Q113</f>
        <v>344</v>
      </c>
      <c r="M56" s="32">
        <f t="shared" si="51"/>
        <v>0.075</v>
      </c>
      <c r="N56" s="31">
        <f>'[1]Revenue $'!F113</f>
        <v>204</v>
      </c>
      <c r="O56" s="32">
        <f t="shared" si="52"/>
        <v>0.24390243902439024</v>
      </c>
      <c r="P56" s="31">
        <f>'[1]Revenue $'!G113</f>
        <v>222</v>
      </c>
      <c r="Q56" s="32">
        <f t="shared" si="53"/>
        <v>0.23333333333333334</v>
      </c>
      <c r="R56" s="31">
        <f>'[1]Revenue $'!R113</f>
        <v>426</v>
      </c>
      <c r="S56" s="32">
        <f t="shared" si="54"/>
        <v>0.23837209302325582</v>
      </c>
      <c r="T56" s="31">
        <f>'[1]Revenue $'!H113</f>
        <v>233</v>
      </c>
      <c r="U56" s="32">
        <f t="shared" si="55"/>
        <v>0.14215686274509803</v>
      </c>
      <c r="V56" s="31">
        <f>'[1]Revenue $'!I113</f>
        <v>234</v>
      </c>
      <c r="W56" s="32">
        <f t="shared" si="56"/>
        <v>0.05405405405405406</v>
      </c>
      <c r="X56" s="31">
        <f>'[1]Revenue $'!S113</f>
        <v>467</v>
      </c>
      <c r="Y56" s="32">
        <f t="shared" si="57"/>
        <v>0.09624413145539906</v>
      </c>
      <c r="Z56" s="31">
        <f>'[1]Revenue $'!J113</f>
        <v>247</v>
      </c>
      <c r="AA56" s="32">
        <f t="shared" si="58"/>
        <v>0.060085836909871244</v>
      </c>
      <c r="AB56" s="31">
        <f>'[1]Revenue $'!K113</f>
        <v>264</v>
      </c>
      <c r="AC56" s="32">
        <f t="shared" si="59"/>
        <v>0.1282051282051282</v>
      </c>
      <c r="AD56" s="31">
        <f>'[1]Revenue $'!T113</f>
        <v>511</v>
      </c>
      <c r="AE56" s="32">
        <f t="shared" si="60"/>
        <v>0.09421841541755889</v>
      </c>
      <c r="AF56" s="31">
        <f>'[1]Revenue $'!L113</f>
        <v>286</v>
      </c>
      <c r="AG56" s="32">
        <f t="shared" si="61"/>
        <v>0.15789473684210525</v>
      </c>
      <c r="AH56" s="31">
        <f>'[1]Revenue $'!M113</f>
        <v>298</v>
      </c>
      <c r="AI56" s="32">
        <f t="shared" si="62"/>
        <v>0.12878787878787878</v>
      </c>
      <c r="AJ56" s="87">
        <f>'[1]Revenue $'!U113</f>
        <v>584</v>
      </c>
      <c r="AK56" s="32">
        <f t="shared" si="63"/>
        <v>0.14285714285714285</v>
      </c>
      <c r="AN56" s="76">
        <f t="shared" si="15"/>
        <v>0</v>
      </c>
    </row>
    <row r="57" spans="1:40" ht="15" customHeight="1">
      <c r="A57" s="25" t="s">
        <v>75</v>
      </c>
      <c r="B57" s="31">
        <f>'[1]Revenue $'!B121</f>
        <v>179</v>
      </c>
      <c r="C57" s="32"/>
      <c r="D57" s="31">
        <f>'[1]Revenue $'!C121</f>
        <v>187</v>
      </c>
      <c r="E57" s="32"/>
      <c r="F57" s="31">
        <f>'[1]Revenue $'!P121</f>
        <v>365</v>
      </c>
      <c r="G57" s="32"/>
      <c r="H57" s="31">
        <f>'[1]Revenue $'!D121</f>
        <v>142</v>
      </c>
      <c r="I57" s="32">
        <f t="shared" si="49"/>
        <v>-0.20670391061452514</v>
      </c>
      <c r="J57" s="31">
        <f>'[1]Revenue $'!E121</f>
        <v>134</v>
      </c>
      <c r="K57" s="32">
        <f t="shared" si="50"/>
        <v>-0.28342245989304815</v>
      </c>
      <c r="L57" s="31">
        <f>'[1]Revenue $'!Q121</f>
        <v>276</v>
      </c>
      <c r="M57" s="32">
        <f t="shared" si="51"/>
        <v>-0.24383561643835616</v>
      </c>
      <c r="N57" s="31">
        <f>'[1]Revenue $'!F121</f>
        <v>135</v>
      </c>
      <c r="O57" s="32">
        <f t="shared" si="52"/>
        <v>-0.04929577464788732</v>
      </c>
      <c r="P57" s="31">
        <f>'[1]Revenue $'!G121</f>
        <v>132</v>
      </c>
      <c r="Q57" s="32">
        <f t="shared" si="53"/>
        <v>-0.014925373134328358</v>
      </c>
      <c r="R57" s="31">
        <f>'[1]Revenue $'!R121</f>
        <v>267</v>
      </c>
      <c r="S57" s="32">
        <f t="shared" si="54"/>
        <v>-0.03260869565217391</v>
      </c>
      <c r="T57" s="31">
        <f>'[1]Revenue $'!H121</f>
        <v>128</v>
      </c>
      <c r="U57" s="32">
        <f t="shared" si="55"/>
        <v>-0.05185185185185185</v>
      </c>
      <c r="V57" s="31">
        <f>'[1]Revenue $'!I121</f>
        <v>126</v>
      </c>
      <c r="W57" s="32">
        <f t="shared" si="56"/>
        <v>-0.045454545454545456</v>
      </c>
      <c r="X57" s="31">
        <f>'[1]Revenue $'!S121</f>
        <v>254</v>
      </c>
      <c r="Y57" s="32">
        <f t="shared" si="57"/>
        <v>-0.04868913857677903</v>
      </c>
      <c r="Z57" s="31">
        <f>'[1]Revenue $'!J121</f>
        <v>128</v>
      </c>
      <c r="AA57" s="32">
        <f t="shared" si="58"/>
        <v>0</v>
      </c>
      <c r="AB57" s="31">
        <f>'[1]Revenue $'!K121</f>
        <v>164</v>
      </c>
      <c r="AC57" s="32">
        <f t="shared" si="59"/>
        <v>0.30158730158730157</v>
      </c>
      <c r="AD57" s="31">
        <f>'[1]Revenue $'!T121</f>
        <v>292</v>
      </c>
      <c r="AE57" s="32">
        <f t="shared" si="60"/>
        <v>0.14960629921259844</v>
      </c>
      <c r="AF57" s="31">
        <f>'[1]Revenue $'!L121</f>
        <v>115</v>
      </c>
      <c r="AG57" s="32">
        <f t="shared" si="61"/>
        <v>-0.1015625</v>
      </c>
      <c r="AH57" s="31">
        <f>'[1]Revenue $'!M121</f>
        <v>143</v>
      </c>
      <c r="AI57" s="32">
        <f t="shared" si="62"/>
        <v>-0.12804878048780488</v>
      </c>
      <c r="AJ57" s="87">
        <f>'[1]Revenue $'!U121</f>
        <v>258</v>
      </c>
      <c r="AK57" s="32">
        <f t="shared" si="63"/>
        <v>-0.11643835616438356</v>
      </c>
      <c r="AN57" s="76">
        <f t="shared" si="15"/>
        <v>0</v>
      </c>
    </row>
    <row r="58" spans="1:40" s="4" customFormat="1" ht="15" customHeight="1">
      <c r="A58" s="21" t="s">
        <v>27</v>
      </c>
      <c r="B58" s="33">
        <f>'[1]Revenue $'!B122</f>
        <v>11421</v>
      </c>
      <c r="C58" s="34"/>
      <c r="D58" s="33">
        <f>'[1]Revenue $'!C122</f>
        <v>11291</v>
      </c>
      <c r="E58" s="34"/>
      <c r="F58" s="33">
        <f>'[1]Revenue $'!P122</f>
        <v>22712</v>
      </c>
      <c r="G58" s="34"/>
      <c r="H58" s="33">
        <f>'[1]Revenue $'!D122</f>
        <v>11630</v>
      </c>
      <c r="I58" s="34">
        <f t="shared" si="49"/>
        <v>0.018299623500569125</v>
      </c>
      <c r="J58" s="33">
        <f>'[1]Revenue $'!E122</f>
        <v>12043</v>
      </c>
      <c r="K58" s="34">
        <f t="shared" si="50"/>
        <v>0.06660171818262332</v>
      </c>
      <c r="L58" s="33">
        <f>'[1]Revenue $'!Q122</f>
        <v>23673</v>
      </c>
      <c r="M58" s="34">
        <f t="shared" si="51"/>
        <v>0.04231243395561818</v>
      </c>
      <c r="N58" s="33">
        <f>'[1]Revenue $'!F122</f>
        <v>12252</v>
      </c>
      <c r="O58" s="34">
        <f t="shared" si="52"/>
        <v>0.05348237317282889</v>
      </c>
      <c r="P58" s="33">
        <f>'[1]Revenue $'!G122</f>
        <v>12405</v>
      </c>
      <c r="Q58" s="34">
        <f t="shared" si="53"/>
        <v>0.030058955409781617</v>
      </c>
      <c r="R58" s="33">
        <f>'[1]Revenue $'!R122</f>
        <v>24657</v>
      </c>
      <c r="S58" s="34">
        <f t="shared" si="54"/>
        <v>0.041566341401596756</v>
      </c>
      <c r="T58" s="33">
        <f>'[1]Revenue $'!H122</f>
        <v>12644</v>
      </c>
      <c r="U58" s="34">
        <f t="shared" si="55"/>
        <v>0.031994776363042765</v>
      </c>
      <c r="V58" s="33">
        <f>'[1]Revenue $'!I122</f>
        <v>12727</v>
      </c>
      <c r="W58" s="34">
        <f t="shared" si="56"/>
        <v>0.025957275292220878</v>
      </c>
      <c r="X58" s="33">
        <f>'[1]Revenue $'!S122</f>
        <v>25371</v>
      </c>
      <c r="Y58" s="34">
        <f t="shared" si="57"/>
        <v>0.028957294074704952</v>
      </c>
      <c r="Z58" s="33">
        <f>'[1]Revenue $'!J122</f>
        <v>12323</v>
      </c>
      <c r="AA58" s="34">
        <f t="shared" si="58"/>
        <v>-0.025387535590003164</v>
      </c>
      <c r="AB58" s="33">
        <f>'[1]Revenue $'!K122</f>
        <v>12490</v>
      </c>
      <c r="AC58" s="34">
        <f t="shared" si="59"/>
        <v>-0.018621827610591654</v>
      </c>
      <c r="AD58" s="33">
        <f>'[1]Revenue $'!T122</f>
        <v>24813</v>
      </c>
      <c r="AE58" s="34">
        <f t="shared" si="60"/>
        <v>-0.02199361475700603</v>
      </c>
      <c r="AF58" s="33">
        <f>'[1]Revenue $'!L122</f>
        <v>12263</v>
      </c>
      <c r="AG58" s="34">
        <f t="shared" si="61"/>
        <v>-0.0048689442505883305</v>
      </c>
      <c r="AH58" s="33">
        <f>'[1]Revenue $'!M122</f>
        <v>12719.5</v>
      </c>
      <c r="AI58" s="34">
        <f t="shared" si="62"/>
        <v>0.018374699759807846</v>
      </c>
      <c r="AJ58" s="88">
        <f>'[1]Revenue $'!U122</f>
        <v>24982.5</v>
      </c>
      <c r="AK58" s="34">
        <f t="shared" si="63"/>
        <v>0.006831096602587353</v>
      </c>
      <c r="AN58" s="76">
        <f t="shared" si="15"/>
        <v>0</v>
      </c>
    </row>
    <row r="59" spans="1:40" ht="15" customHeight="1">
      <c r="A59" s="25" t="s">
        <v>28</v>
      </c>
      <c r="B59" s="31">
        <f>'[1]Revenue $'!B126</f>
        <v>10</v>
      </c>
      <c r="C59" s="38"/>
      <c r="D59" s="31">
        <f>'[1]Revenue $'!C126</f>
        <v>12</v>
      </c>
      <c r="E59" s="38"/>
      <c r="F59" s="31">
        <f>'[1]Revenue $'!P126</f>
        <v>22</v>
      </c>
      <c r="G59" s="38"/>
      <c r="H59" s="31">
        <f>'[1]Revenue $'!D126</f>
        <v>15</v>
      </c>
      <c r="I59" s="38">
        <f t="shared" si="49"/>
        <v>0.5</v>
      </c>
      <c r="J59" s="31">
        <f>'[1]Revenue $'!E126</f>
        <v>21</v>
      </c>
      <c r="K59" s="38">
        <f t="shared" si="50"/>
        <v>0.75</v>
      </c>
      <c r="L59" s="31">
        <f>'[1]Revenue $'!Q126</f>
        <v>36</v>
      </c>
      <c r="M59" s="38">
        <f t="shared" si="51"/>
        <v>0.6363636363636364</v>
      </c>
      <c r="N59" s="31">
        <f>'[1]Revenue $'!F126</f>
        <v>120</v>
      </c>
      <c r="O59" s="38">
        <f t="shared" si="52"/>
        <v>7</v>
      </c>
      <c r="P59" s="31">
        <f>'[1]Revenue $'!G126</f>
        <v>51</v>
      </c>
      <c r="Q59" s="38">
        <f t="shared" si="53"/>
        <v>1.4285714285714286</v>
      </c>
      <c r="R59" s="31">
        <f>'[1]Revenue $'!R126</f>
        <v>171</v>
      </c>
      <c r="S59" s="38">
        <f t="shared" si="54"/>
        <v>3.75</v>
      </c>
      <c r="T59" s="31">
        <f>'[1]Revenue $'!H126</f>
        <v>66</v>
      </c>
      <c r="U59" s="38">
        <f t="shared" si="55"/>
        <v>-0.45</v>
      </c>
      <c r="V59" s="31">
        <f>'[1]Revenue $'!I126</f>
        <v>70</v>
      </c>
      <c r="W59" s="38">
        <f t="shared" si="56"/>
        <v>0.37254901960784315</v>
      </c>
      <c r="X59" s="31">
        <f>'[1]Revenue $'!S126</f>
        <v>136</v>
      </c>
      <c r="Y59" s="38">
        <f t="shared" si="57"/>
        <v>-0.2046783625730994</v>
      </c>
      <c r="Z59" s="31">
        <f>'[1]Revenue $'!J126</f>
        <v>19</v>
      </c>
      <c r="AA59" s="38">
        <f t="shared" si="58"/>
        <v>-0.7121212121212122</v>
      </c>
      <c r="AB59" s="31">
        <f>'[1]Revenue $'!K126</f>
        <v>85</v>
      </c>
      <c r="AC59" s="38">
        <f t="shared" si="59"/>
        <v>0.21428571428571427</v>
      </c>
      <c r="AD59" s="31">
        <f>'[1]Revenue $'!T126</f>
        <v>104</v>
      </c>
      <c r="AE59" s="38">
        <f t="shared" si="60"/>
        <v>-0.23529411764705882</v>
      </c>
      <c r="AF59" s="31">
        <f>'[1]Revenue $'!L126</f>
        <v>21</v>
      </c>
      <c r="AG59" s="38">
        <f t="shared" si="61"/>
        <v>0.10526315789473684</v>
      </c>
      <c r="AH59" s="31">
        <f>'[1]Revenue $'!M126</f>
        <v>89.5</v>
      </c>
      <c r="AI59" s="38">
        <f t="shared" si="62"/>
        <v>0.052941176470588235</v>
      </c>
      <c r="AJ59" s="87">
        <f>'[1]Revenue $'!U126</f>
        <v>110</v>
      </c>
      <c r="AK59" s="38">
        <f t="shared" si="63"/>
        <v>0.057692307692307696</v>
      </c>
      <c r="AN59" s="76">
        <f t="shared" si="15"/>
        <v>0.5</v>
      </c>
    </row>
    <row r="60" spans="1:40" s="4" customFormat="1" ht="15" customHeight="1">
      <c r="A60" s="21" t="s">
        <v>29</v>
      </c>
      <c r="B60" s="33">
        <f>'[1]Revenue $'!B127</f>
        <v>11431</v>
      </c>
      <c r="C60" s="34"/>
      <c r="D60" s="33">
        <f>'[1]Revenue $'!C127</f>
        <v>11303</v>
      </c>
      <c r="E60" s="34"/>
      <c r="F60" s="33">
        <f>'[1]Revenue $'!P127</f>
        <v>22734</v>
      </c>
      <c r="G60" s="34"/>
      <c r="H60" s="33">
        <f>'[1]Revenue $'!D127</f>
        <v>11645</v>
      </c>
      <c r="I60" s="34">
        <f t="shared" si="49"/>
        <v>0.01872102178287114</v>
      </c>
      <c r="J60" s="33">
        <f>'[1]Revenue $'!E127</f>
        <v>12064</v>
      </c>
      <c r="K60" s="34">
        <f t="shared" si="50"/>
        <v>0.06732725825002212</v>
      </c>
      <c r="L60" s="33">
        <f>'[1]Revenue $'!Q127</f>
        <v>23709</v>
      </c>
      <c r="M60" s="34">
        <f t="shared" si="51"/>
        <v>0.04288730535761415</v>
      </c>
      <c r="N60" s="33">
        <f>'[1]Revenue $'!F127</f>
        <v>12372</v>
      </c>
      <c r="O60" s="34">
        <f t="shared" si="52"/>
        <v>0.062430227565478745</v>
      </c>
      <c r="P60" s="33">
        <f>'[1]Revenue $'!G127</f>
        <v>12456</v>
      </c>
      <c r="Q60" s="34">
        <f t="shared" si="53"/>
        <v>0.03249336870026525</v>
      </c>
      <c r="R60" s="33">
        <f>'[1]Revenue $'!R127</f>
        <v>24828</v>
      </c>
      <c r="S60" s="34">
        <f t="shared" si="54"/>
        <v>0.047197266860685816</v>
      </c>
      <c r="T60" s="33">
        <f>'[1]Revenue $'!H127</f>
        <v>12710</v>
      </c>
      <c r="U60" s="34">
        <f t="shared" si="55"/>
        <v>0.027319754283866796</v>
      </c>
      <c r="V60" s="33">
        <f>'[1]Revenue $'!I127</f>
        <v>12797</v>
      </c>
      <c r="W60" s="34">
        <f t="shared" si="56"/>
        <v>0.02737636480411047</v>
      </c>
      <c r="X60" s="33">
        <f>'[1]Revenue $'!S127</f>
        <v>25507</v>
      </c>
      <c r="Y60" s="34">
        <f t="shared" si="57"/>
        <v>0.027348155308522637</v>
      </c>
      <c r="Z60" s="33">
        <f>'[1]Revenue $'!J127</f>
        <v>12342</v>
      </c>
      <c r="AA60" s="34">
        <f t="shared" si="58"/>
        <v>-0.02895357985837923</v>
      </c>
      <c r="AB60" s="33">
        <f>'[1]Revenue $'!K127</f>
        <v>12575</v>
      </c>
      <c r="AC60" s="34">
        <f t="shared" si="59"/>
        <v>-0.01734781589435024</v>
      </c>
      <c r="AD60" s="33">
        <f>'[1]Revenue $'!T127</f>
        <v>24917</v>
      </c>
      <c r="AE60" s="34">
        <f t="shared" si="60"/>
        <v>-0.023130905241698356</v>
      </c>
      <c r="AF60" s="33">
        <f>'[1]Revenue $'!L127</f>
        <v>12283</v>
      </c>
      <c r="AG60" s="34">
        <f t="shared" si="61"/>
        <v>-0.0047804245665208234</v>
      </c>
      <c r="AH60" s="33">
        <f>'[1]Revenue $'!M127</f>
        <v>12810</v>
      </c>
      <c r="AI60" s="34">
        <f t="shared" si="62"/>
        <v>0.01868787276341948</v>
      </c>
      <c r="AJ60" s="88">
        <f>'[1]Revenue $'!U127</f>
        <v>25093</v>
      </c>
      <c r="AK60" s="34">
        <f t="shared" si="63"/>
        <v>0.007063450656178512</v>
      </c>
      <c r="AN60" s="76">
        <f t="shared" si="15"/>
        <v>0</v>
      </c>
    </row>
    <row r="61" spans="1:40" ht="15" customHeight="1">
      <c r="A61" s="25" t="s">
        <v>30</v>
      </c>
      <c r="B61" s="31">
        <f>'[1]Revenue $'!B133</f>
        <v>128</v>
      </c>
      <c r="C61" s="38"/>
      <c r="D61" s="31">
        <f>'[1]Revenue $'!C133</f>
        <v>200</v>
      </c>
      <c r="E61" s="38"/>
      <c r="F61" s="31">
        <f>'[1]Revenue $'!P133</f>
        <v>328</v>
      </c>
      <c r="G61" s="38"/>
      <c r="H61" s="31">
        <f>'[1]Revenue $'!D133</f>
        <v>152</v>
      </c>
      <c r="I61" s="38">
        <f>IF(B61=0,"n/m",(H61-B61)/B61)</f>
        <v>0.1875</v>
      </c>
      <c r="J61" s="31">
        <f>'[1]Revenue $'!E133</f>
        <v>99</v>
      </c>
      <c r="K61" s="38">
        <f>IF(D61=0,"n/m",(J61-D61)/D61)</f>
        <v>-0.505</v>
      </c>
      <c r="L61" s="31">
        <f>'[1]Revenue $'!Q133</f>
        <v>251</v>
      </c>
      <c r="M61" s="38">
        <f>IF(F61=0,"n/m",(L61-F61)/F61)</f>
        <v>-0.2347560975609756</v>
      </c>
      <c r="N61" s="31">
        <f>'[1]Revenue $'!F133</f>
        <v>107</v>
      </c>
      <c r="O61" s="38">
        <f>IF(H61=0,"n/m",(N61-H61)/H61)</f>
        <v>-0.29605263157894735</v>
      </c>
      <c r="P61" s="31">
        <f>'[1]Revenue $'!G133</f>
        <v>67</v>
      </c>
      <c r="Q61" s="38">
        <f>IF(J61=0,"n/m",(P61-J61)/J61)</f>
        <v>-0.32323232323232326</v>
      </c>
      <c r="R61" s="31">
        <f>'[1]Revenue $'!R133</f>
        <v>174</v>
      </c>
      <c r="S61" s="38">
        <f>IF(L61=0,"n/m",(R61-L61)/L61)</f>
        <v>-0.30677290836653387</v>
      </c>
      <c r="T61" s="31">
        <f>'[1]Revenue $'!H133</f>
        <v>53</v>
      </c>
      <c r="U61" s="38">
        <f>IF(N61=0,"n/m",(T61-N61)/N61)</f>
        <v>-0.5046728971962616</v>
      </c>
      <c r="V61" s="31">
        <f>'[1]Revenue $'!I133</f>
        <v>54</v>
      </c>
      <c r="W61" s="38">
        <f>IF(P61=0,"n/m",(V61-P61)/P61)</f>
        <v>-0.19402985074626866</v>
      </c>
      <c r="X61" s="31">
        <f>'[1]Revenue $'!S133</f>
        <v>107</v>
      </c>
      <c r="Y61" s="38">
        <f>IF(R61=0,"n/m",(X61-R61)/R61)</f>
        <v>-0.3850574712643678</v>
      </c>
      <c r="Z61" s="31">
        <f>'[1]Revenue $'!J133</f>
        <v>47</v>
      </c>
      <c r="AA61" s="38">
        <f>IF(T61=0,"n/m",(Z61-T61)/T61)</f>
        <v>-0.11320754716981132</v>
      </c>
      <c r="AB61" s="31">
        <f>'[1]Revenue $'!K133</f>
        <v>65</v>
      </c>
      <c r="AC61" s="38">
        <f>IF(V61=0,"n/m",(AB61-V61)/V61)</f>
        <v>0.2037037037037037</v>
      </c>
      <c r="AD61" s="31">
        <f>'[1]Revenue $'!T133</f>
        <v>112</v>
      </c>
      <c r="AE61" s="38">
        <f>IF(X61=0,"n/m",(AD61-X61)/X61)</f>
        <v>0.04672897196261682</v>
      </c>
      <c r="AF61" s="31">
        <f>'[1]Revenue $'!L133</f>
        <v>124</v>
      </c>
      <c r="AG61" s="38">
        <f>IF(Z61=0,"n/m",(AF61-Z61)/Z61)</f>
        <v>1.6382978723404256</v>
      </c>
      <c r="AH61" s="31">
        <f>'[1]Revenue $'!M133</f>
        <v>86.4</v>
      </c>
      <c r="AI61" s="38">
        <f>IF(AB61=0,"n/m",(AH61-AB61)/AB61)</f>
        <v>0.3292307692307693</v>
      </c>
      <c r="AJ61" s="87">
        <f>'[1]Revenue $'!U133</f>
        <v>211</v>
      </c>
      <c r="AK61" s="38">
        <f>IF(AD61=0,"n/m",(AJ61-AD61)/AD61)</f>
        <v>0.8839285714285714</v>
      </c>
      <c r="AN61" s="74">
        <f t="shared" si="15"/>
        <v>-0.5999999999999943</v>
      </c>
    </row>
    <row r="62" spans="1:40" s="4" customFormat="1" ht="15" customHeight="1" thickBot="1">
      <c r="A62" s="21" t="s">
        <v>91</v>
      </c>
      <c r="B62" s="41">
        <f>'[1]Revenue $'!B134</f>
        <v>11559</v>
      </c>
      <c r="C62" s="42"/>
      <c r="D62" s="41">
        <f>'[1]Revenue $'!C134</f>
        <v>11503</v>
      </c>
      <c r="E62" s="42"/>
      <c r="F62" s="41">
        <f>'[1]Revenue $'!P134</f>
        <v>23062</v>
      </c>
      <c r="G62" s="42"/>
      <c r="H62" s="41">
        <f>'[1]Revenue $'!D134</f>
        <v>11797</v>
      </c>
      <c r="I62" s="42">
        <f t="shared" si="49"/>
        <v>0.02059001643740808</v>
      </c>
      <c r="J62" s="41">
        <f>'[1]Revenue $'!E134</f>
        <v>12163</v>
      </c>
      <c r="K62" s="42">
        <f t="shared" si="50"/>
        <v>0.05737633660784143</v>
      </c>
      <c r="L62" s="41">
        <f>'[1]Revenue $'!Q134</f>
        <v>23960</v>
      </c>
      <c r="M62" s="42">
        <f t="shared" si="51"/>
        <v>0.038938513572109965</v>
      </c>
      <c r="N62" s="41">
        <f>'[1]Revenue $'!F134</f>
        <v>12479</v>
      </c>
      <c r="O62" s="42">
        <f t="shared" si="52"/>
        <v>0.05781130795965076</v>
      </c>
      <c r="P62" s="41">
        <f>'[1]Revenue $'!G134</f>
        <v>12523</v>
      </c>
      <c r="Q62" s="42">
        <f t="shared" si="53"/>
        <v>0.029597961029351312</v>
      </c>
      <c r="R62" s="41">
        <f>'[1]Revenue $'!R134</f>
        <v>25002</v>
      </c>
      <c r="S62" s="42">
        <f t="shared" si="54"/>
        <v>0.04348914858096828</v>
      </c>
      <c r="T62" s="41">
        <f>'[1]Revenue $'!H134</f>
        <v>12763</v>
      </c>
      <c r="U62" s="42">
        <f t="shared" si="55"/>
        <v>0.02275823383283917</v>
      </c>
      <c r="V62" s="41">
        <f>'[1]Revenue $'!I134</f>
        <v>12851</v>
      </c>
      <c r="W62" s="42">
        <f t="shared" si="56"/>
        <v>0.026191807074982032</v>
      </c>
      <c r="X62" s="41">
        <f>'[1]Revenue $'!S134</f>
        <v>25614</v>
      </c>
      <c r="Y62" s="42">
        <f t="shared" si="57"/>
        <v>0.024478041756659467</v>
      </c>
      <c r="Z62" s="41">
        <f>'[1]Revenue $'!J134</f>
        <v>12389</v>
      </c>
      <c r="AA62" s="42">
        <f t="shared" si="58"/>
        <v>-0.029303455300477944</v>
      </c>
      <c r="AB62" s="41">
        <f>'[1]Revenue $'!K134</f>
        <v>12640</v>
      </c>
      <c r="AC62" s="42">
        <f t="shared" si="59"/>
        <v>-0.016418955723290017</v>
      </c>
      <c r="AD62" s="41">
        <f>'[1]Revenue $'!T134</f>
        <v>25029</v>
      </c>
      <c r="AE62" s="42">
        <f t="shared" si="60"/>
        <v>-0.022839072382290933</v>
      </c>
      <c r="AF62" s="41">
        <f>'[1]Revenue $'!L134</f>
        <v>12408</v>
      </c>
      <c r="AG62" s="42">
        <f>IF(Z62=0,"n/m",(AF62-Z62)/Z62)</f>
        <v>0.0015336185325692147</v>
      </c>
      <c r="AH62" s="41">
        <f>'[1]Revenue $'!M134</f>
        <v>12896</v>
      </c>
      <c r="AI62" s="42">
        <f>IF(AB62=0,"n/m",(AH62-AB62)/AB62)</f>
        <v>0.020253164556962026</v>
      </c>
      <c r="AJ62" s="90">
        <f>'[1]Revenue $'!U134</f>
        <v>25304</v>
      </c>
      <c r="AK62" s="42">
        <f t="shared" si="63"/>
        <v>0.010987254784450038</v>
      </c>
      <c r="AN62" s="76">
        <f t="shared" si="15"/>
        <v>0</v>
      </c>
    </row>
    <row r="63" spans="1:40" s="4" customFormat="1" ht="15" customHeight="1" thickTop="1">
      <c r="A63" s="21"/>
      <c r="B63" s="43"/>
      <c r="C63" s="44"/>
      <c r="D63" s="43"/>
      <c r="E63" s="44"/>
      <c r="F63" s="43"/>
      <c r="G63" s="44"/>
      <c r="H63" s="43"/>
      <c r="I63" s="44"/>
      <c r="J63" s="43"/>
      <c r="K63" s="44"/>
      <c r="L63" s="43"/>
      <c r="M63" s="44"/>
      <c r="N63" s="43"/>
      <c r="O63" s="44"/>
      <c r="P63" s="43"/>
      <c r="Q63" s="44"/>
      <c r="R63" s="43"/>
      <c r="S63" s="44"/>
      <c r="T63" s="43"/>
      <c r="U63" s="44"/>
      <c r="V63" s="43"/>
      <c r="W63" s="44"/>
      <c r="X63" s="43"/>
      <c r="Y63" s="44"/>
      <c r="Z63" s="43"/>
      <c r="AA63" s="44"/>
      <c r="AB63" s="43"/>
      <c r="AC63" s="44"/>
      <c r="AD63" s="43"/>
      <c r="AE63" s="44"/>
      <c r="AF63" s="43"/>
      <c r="AG63" s="44"/>
      <c r="AH63" s="43"/>
      <c r="AI63" s="44"/>
      <c r="AJ63" s="86"/>
      <c r="AK63" s="44"/>
      <c r="AN63" s="76">
        <f t="shared" si="15"/>
        <v>0</v>
      </c>
    </row>
    <row r="64" spans="1:40" s="4" customFormat="1" ht="15" customHeight="1">
      <c r="A64" s="19" t="s">
        <v>46</v>
      </c>
      <c r="B64" s="43"/>
      <c r="C64" s="44"/>
      <c r="D64" s="43"/>
      <c r="E64" s="44"/>
      <c r="F64" s="43"/>
      <c r="G64" s="44"/>
      <c r="H64" s="43"/>
      <c r="I64" s="44"/>
      <c r="J64" s="43"/>
      <c r="K64" s="44"/>
      <c r="L64" s="43"/>
      <c r="M64" s="44"/>
      <c r="N64" s="43"/>
      <c r="O64" s="44"/>
      <c r="P64" s="43"/>
      <c r="Q64" s="44"/>
      <c r="R64" s="43"/>
      <c r="S64" s="44"/>
      <c r="T64" s="43"/>
      <c r="U64" s="44"/>
      <c r="V64" s="43"/>
      <c r="W64" s="44"/>
      <c r="X64" s="43"/>
      <c r="Y64" s="44"/>
      <c r="Z64" s="43"/>
      <c r="AA64" s="44"/>
      <c r="AB64" s="43"/>
      <c r="AC64" s="44"/>
      <c r="AD64" s="43"/>
      <c r="AE64" s="44"/>
      <c r="AF64" s="43"/>
      <c r="AG64" s="44"/>
      <c r="AH64" s="43"/>
      <c r="AI64" s="44"/>
      <c r="AJ64" s="86"/>
      <c r="AK64" s="44"/>
      <c r="AN64" s="76">
        <f t="shared" si="15"/>
        <v>0</v>
      </c>
    </row>
    <row r="65" spans="1:40" s="4" customFormat="1" ht="15" customHeight="1">
      <c r="A65" s="26" t="s">
        <v>35</v>
      </c>
      <c r="B65" s="45">
        <f>'[1]P&amp;L $'!B9</f>
        <v>2053</v>
      </c>
      <c r="C65" s="32"/>
      <c r="D65" s="45">
        <f>'[1]P&amp;L $'!C9</f>
        <v>2311</v>
      </c>
      <c r="E65" s="32"/>
      <c r="F65" s="45">
        <f>'[1]P&amp;L $'!P9</f>
        <v>4364</v>
      </c>
      <c r="G65" s="32"/>
      <c r="H65" s="45">
        <f>'[1]P&amp;L $'!D9</f>
        <v>1996</v>
      </c>
      <c r="I65" s="32">
        <f aca="true" t="shared" si="64" ref="I65:I76">IF(B65=0,"n/m",(H65-B65)/B65)</f>
        <v>-0.027764247442766683</v>
      </c>
      <c r="J65" s="45">
        <f>'[1]P&amp;L $'!E9</f>
        <v>2021</v>
      </c>
      <c r="K65" s="32">
        <f aca="true" t="shared" si="65" ref="K65:K76">IF(D65=0,"n/m",(J65-D65)/D65)</f>
        <v>-0.12548680225010816</v>
      </c>
      <c r="L65" s="45">
        <f>'[1]P&amp;L $'!Q9</f>
        <v>4017</v>
      </c>
      <c r="M65" s="32">
        <f aca="true" t="shared" si="66" ref="M65:M76">IF(F65=0,"n/m",(L65-F65)/F65)</f>
        <v>-0.07951420714940421</v>
      </c>
      <c r="N65" s="45">
        <f>'[1]P&amp;L $'!F9</f>
        <v>2092</v>
      </c>
      <c r="O65" s="32">
        <f aca="true" t="shared" si="67" ref="O65:O76">IF(H65=0,"n/m",(N65-H65)/H65)</f>
        <v>0.04809619238476954</v>
      </c>
      <c r="P65" s="45">
        <f>'[1]P&amp;L $'!G9</f>
        <v>2066</v>
      </c>
      <c r="Q65" s="32">
        <f aca="true" t="shared" si="68" ref="Q65:Q76">IF(J65=0,"n/m",(P65-J65)/J65)</f>
        <v>0.022266204849084613</v>
      </c>
      <c r="R65" s="45">
        <f>'[1]P&amp;L $'!R9</f>
        <v>4158</v>
      </c>
      <c r="S65" s="32">
        <f aca="true" t="shared" si="69" ref="S65:S76">IF(L65=0,"n/m",(R65-L65)/L65)</f>
        <v>0.0351008215085885</v>
      </c>
      <c r="T65" s="45">
        <f>'[1]P&amp;L $'!H9</f>
        <v>2152</v>
      </c>
      <c r="U65" s="32">
        <f aca="true" t="shared" si="70" ref="U65:U76">IF(N65=0,"n/m",(T65-N65)/N65)</f>
        <v>0.028680688336520075</v>
      </c>
      <c r="V65" s="45">
        <f>'[1]P&amp;L $'!I9</f>
        <v>1979</v>
      </c>
      <c r="W65" s="32">
        <f aca="true" t="shared" si="71" ref="W65:W76">IF(P65=0,"n/m",(V65-P65)/P65)</f>
        <v>-0.04211035818005808</v>
      </c>
      <c r="X65" s="45">
        <f>'[1]P&amp;L $'!S9</f>
        <v>4131</v>
      </c>
      <c r="Y65" s="32">
        <f aca="true" t="shared" si="72" ref="Y65:Y76">IF(R65=0,"n/m",(X65-R65)/R65)</f>
        <v>-0.006493506493506494</v>
      </c>
      <c r="Z65" s="45">
        <f>'[1]P&amp;L $'!J9</f>
        <v>1967</v>
      </c>
      <c r="AA65" s="32">
        <f aca="true" t="shared" si="73" ref="AA65:AA76">IF(T65=0,"n/m",(Z65-T65)/T65)</f>
        <v>-0.08596654275092937</v>
      </c>
      <c r="AB65" s="45">
        <f>'[1]P&amp;L $'!K9</f>
        <v>1740</v>
      </c>
      <c r="AC65" s="32">
        <f aca="true" t="shared" si="74" ref="AC65:AC76">IF(V65=0,"n/m",(AB65-V65)/V65)</f>
        <v>-0.12076806467913087</v>
      </c>
      <c r="AD65" s="45">
        <f>'[1]P&amp;L $'!T9</f>
        <v>3707</v>
      </c>
      <c r="AE65" s="32">
        <f aca="true" t="shared" si="75" ref="AE65:AE76">IF(X65=0,"n/m",(AD65-X65)/X65)</f>
        <v>-0.10263858629871701</v>
      </c>
      <c r="AF65" s="45">
        <f>'[1]P&amp;L $'!L9</f>
        <v>1988</v>
      </c>
      <c r="AG65" s="32">
        <f aca="true" t="shared" si="76" ref="AG65:AG76">IF(Z65=0,"n/m",(AF65-Z65)/Z65)</f>
        <v>0.010676156583629894</v>
      </c>
      <c r="AH65" s="45">
        <f>'[1]P&amp;L $'!M9</f>
        <v>1936</v>
      </c>
      <c r="AI65" s="32">
        <f aca="true" t="shared" si="77" ref="AI65:AI76">IF(AB65=0,"n/m",(AH65-AB65)/AB65)</f>
        <v>0.11264367816091954</v>
      </c>
      <c r="AJ65" s="91">
        <f>'[1]P&amp;L $'!U9</f>
        <v>3924</v>
      </c>
      <c r="AK65" s="32">
        <f aca="true" t="shared" si="78" ref="AK65:AK76">IF(AD65=0,"n/m",(AJ65-AD65)/AD65)</f>
        <v>0.058537901267871596</v>
      </c>
      <c r="AN65" s="76">
        <f t="shared" si="15"/>
        <v>0</v>
      </c>
    </row>
    <row r="66" spans="1:40" s="4" customFormat="1" ht="15" customHeight="1">
      <c r="A66" s="26" t="s">
        <v>36</v>
      </c>
      <c r="B66" s="45">
        <f>'[1]P&amp;L $'!B10</f>
        <v>2200</v>
      </c>
      <c r="C66" s="32"/>
      <c r="D66" s="45">
        <f>'[1]P&amp;L $'!C10</f>
        <v>2502</v>
      </c>
      <c r="E66" s="32"/>
      <c r="F66" s="45">
        <f>'[1]P&amp;L $'!P10</f>
        <v>4701</v>
      </c>
      <c r="G66" s="32"/>
      <c r="H66" s="45">
        <f>'[1]P&amp;L $'!D10</f>
        <v>2566</v>
      </c>
      <c r="I66" s="32">
        <f t="shared" si="64"/>
        <v>0.16636363636363635</v>
      </c>
      <c r="J66" s="45">
        <f>'[1]P&amp;L $'!E10</f>
        <v>2585</v>
      </c>
      <c r="K66" s="32">
        <f t="shared" si="65"/>
        <v>0.03317346123101519</v>
      </c>
      <c r="L66" s="45">
        <f>'[1]P&amp;L $'!Q10</f>
        <v>5151</v>
      </c>
      <c r="M66" s="32">
        <f t="shared" si="66"/>
        <v>0.09572431397574985</v>
      </c>
      <c r="N66" s="45">
        <f>'[1]P&amp;L $'!F10</f>
        <v>2676</v>
      </c>
      <c r="O66" s="32">
        <f t="shared" si="67"/>
        <v>0.042868277474668745</v>
      </c>
      <c r="P66" s="45">
        <f>'[1]P&amp;L $'!G10</f>
        <v>2505</v>
      </c>
      <c r="Q66" s="32">
        <f t="shared" si="68"/>
        <v>-0.030947775628626693</v>
      </c>
      <c r="R66" s="45">
        <f>'[1]P&amp;L $'!R10</f>
        <v>5181</v>
      </c>
      <c r="S66" s="32">
        <f t="shared" si="69"/>
        <v>0.005824111822947</v>
      </c>
      <c r="T66" s="45">
        <f>'[1]P&amp;L $'!H10</f>
        <v>2632</v>
      </c>
      <c r="U66" s="32">
        <f t="shared" si="70"/>
        <v>-0.016442451420029897</v>
      </c>
      <c r="V66" s="45">
        <f>'[1]P&amp;L $'!I10</f>
        <v>2681</v>
      </c>
      <c r="W66" s="32">
        <f t="shared" si="71"/>
        <v>0.07025948103792415</v>
      </c>
      <c r="X66" s="45">
        <f>'[1]P&amp;L $'!S10</f>
        <v>5313</v>
      </c>
      <c r="Y66" s="32">
        <f t="shared" si="72"/>
        <v>0.025477707006369428</v>
      </c>
      <c r="Z66" s="45">
        <f>'[1]P&amp;L $'!J10</f>
        <v>2615</v>
      </c>
      <c r="AA66" s="32">
        <f t="shared" si="73"/>
        <v>-0.006458966565349544</v>
      </c>
      <c r="AB66" s="45">
        <f>'[1]P&amp;L $'!K10</f>
        <v>2745</v>
      </c>
      <c r="AC66" s="32">
        <f t="shared" si="74"/>
        <v>0.023871689668034317</v>
      </c>
      <c r="AD66" s="45">
        <f>'[1]P&amp;L $'!T10</f>
        <v>5360</v>
      </c>
      <c r="AE66" s="32">
        <f t="shared" si="75"/>
        <v>0.008846226237530586</v>
      </c>
      <c r="AF66" s="45">
        <f>'[1]P&amp;L $'!L10</f>
        <v>3148</v>
      </c>
      <c r="AG66" s="32">
        <f t="shared" si="76"/>
        <v>0.20382409177820268</v>
      </c>
      <c r="AH66" s="45">
        <f>'[1]P&amp;L $'!M10</f>
        <v>3035</v>
      </c>
      <c r="AI66" s="32">
        <f t="shared" si="77"/>
        <v>0.10564663023679417</v>
      </c>
      <c r="AJ66" s="91">
        <f>'[1]P&amp;L $'!U10</f>
        <v>6183</v>
      </c>
      <c r="AK66" s="32">
        <f t="shared" si="78"/>
        <v>0.15354477611940298</v>
      </c>
      <c r="AN66" s="76">
        <f t="shared" si="15"/>
        <v>0</v>
      </c>
    </row>
    <row r="67" spans="1:40" s="4" customFormat="1" ht="15" customHeight="1">
      <c r="A67" s="27" t="s">
        <v>37</v>
      </c>
      <c r="B67" s="46">
        <f>'[1]P&amp;L $'!B11</f>
        <v>2011</v>
      </c>
      <c r="C67" s="38"/>
      <c r="D67" s="46">
        <f>'[1]P&amp;L $'!C11</f>
        <v>2415</v>
      </c>
      <c r="E67" s="38"/>
      <c r="F67" s="46">
        <f>'[1]P&amp;L $'!P11</f>
        <v>4427</v>
      </c>
      <c r="G67" s="38"/>
      <c r="H67" s="46">
        <f>'[1]P&amp;L $'!D11</f>
        <v>2318</v>
      </c>
      <c r="I67" s="38">
        <f t="shared" si="64"/>
        <v>0.15266036797613128</v>
      </c>
      <c r="J67" s="46">
        <f>'[1]P&amp;L $'!E11</f>
        <v>2606</v>
      </c>
      <c r="K67" s="38">
        <f t="shared" si="65"/>
        <v>0.07908902691511387</v>
      </c>
      <c r="L67" s="46">
        <f>'[1]P&amp;L $'!Q11</f>
        <v>4924</v>
      </c>
      <c r="M67" s="38">
        <f t="shared" si="66"/>
        <v>0.11226564264739101</v>
      </c>
      <c r="N67" s="46">
        <f>'[1]P&amp;L $'!F11</f>
        <v>2539</v>
      </c>
      <c r="O67" s="38">
        <f t="shared" si="67"/>
        <v>0.09534081104400345</v>
      </c>
      <c r="P67" s="46">
        <f>'[1]P&amp;L $'!G11</f>
        <v>2707</v>
      </c>
      <c r="Q67" s="38">
        <f t="shared" si="68"/>
        <v>0.03875671527244819</v>
      </c>
      <c r="R67" s="46">
        <f>'[1]P&amp;L $'!R11</f>
        <v>5246</v>
      </c>
      <c r="S67" s="38">
        <f t="shared" si="69"/>
        <v>0.06539398862713242</v>
      </c>
      <c r="T67" s="46">
        <f>'[1]P&amp;L $'!H11</f>
        <v>2644</v>
      </c>
      <c r="U67" s="38">
        <f t="shared" si="70"/>
        <v>0.04135486411973218</v>
      </c>
      <c r="V67" s="46">
        <f>'[1]P&amp;L $'!I11</f>
        <v>2581</v>
      </c>
      <c r="W67" s="38">
        <f t="shared" si="71"/>
        <v>-0.046545991872922056</v>
      </c>
      <c r="X67" s="46">
        <f>'[1]P&amp;L $'!S11</f>
        <v>5225</v>
      </c>
      <c r="Y67" s="38">
        <f t="shared" si="72"/>
        <v>-0.004003049942813572</v>
      </c>
      <c r="Z67" s="46">
        <f>'[1]P&amp;L $'!J11</f>
        <v>2490</v>
      </c>
      <c r="AA67" s="38">
        <f t="shared" si="73"/>
        <v>-0.058245083207261725</v>
      </c>
      <c r="AB67" s="46">
        <f>'[1]P&amp;L $'!K11</f>
        <v>2627</v>
      </c>
      <c r="AC67" s="38">
        <f t="shared" si="74"/>
        <v>0.017822549399457575</v>
      </c>
      <c r="AD67" s="46">
        <f>'[1]P&amp;L $'!T11</f>
        <v>5117</v>
      </c>
      <c r="AE67" s="38">
        <f t="shared" si="75"/>
        <v>-0.020669856459330144</v>
      </c>
      <c r="AF67" s="46">
        <f>'[1]P&amp;L $'!L11</f>
        <v>2693</v>
      </c>
      <c r="AG67" s="38">
        <f t="shared" si="76"/>
        <v>0.08152610441767068</v>
      </c>
      <c r="AH67" s="46">
        <f>'[1]P&amp;L $'!M11</f>
        <v>2354</v>
      </c>
      <c r="AI67" s="38">
        <f t="shared" si="77"/>
        <v>-0.10392082223068139</v>
      </c>
      <c r="AJ67" s="92">
        <f>'[1]P&amp;L $'!U11</f>
        <v>5047</v>
      </c>
      <c r="AK67" s="38">
        <f t="shared" si="78"/>
        <v>-0.013679890560875513</v>
      </c>
      <c r="AN67" s="76">
        <f t="shared" si="15"/>
        <v>0</v>
      </c>
    </row>
    <row r="68" spans="1:40" s="4" customFormat="1" ht="15" customHeight="1">
      <c r="A68" s="26" t="s">
        <v>38</v>
      </c>
      <c r="B68" s="45">
        <f>'[1]P&amp;L $'!B12</f>
        <v>6264</v>
      </c>
      <c r="C68" s="32"/>
      <c r="D68" s="45">
        <f>'[1]P&amp;L $'!C12</f>
        <v>7228</v>
      </c>
      <c r="E68" s="32"/>
      <c r="F68" s="45">
        <f>'[1]P&amp;L $'!P12</f>
        <v>13492</v>
      </c>
      <c r="G68" s="32"/>
      <c r="H68" s="45">
        <f>'[1]P&amp;L $'!D12</f>
        <v>6880</v>
      </c>
      <c r="I68" s="32">
        <f t="shared" si="64"/>
        <v>0.0983397190293742</v>
      </c>
      <c r="J68" s="45">
        <f>'[1]P&amp;L $'!E12</f>
        <v>7212</v>
      </c>
      <c r="K68" s="32">
        <f t="shared" si="65"/>
        <v>-0.002213613724405091</v>
      </c>
      <c r="L68" s="45">
        <f>'[1]P&amp;L $'!Q12</f>
        <v>14092</v>
      </c>
      <c r="M68" s="32">
        <f t="shared" si="66"/>
        <v>0.04447079750963534</v>
      </c>
      <c r="N68" s="45">
        <f>'[1]P&amp;L $'!F12</f>
        <v>7307</v>
      </c>
      <c r="O68" s="32">
        <f t="shared" si="67"/>
        <v>0.06206395348837209</v>
      </c>
      <c r="P68" s="45">
        <f>'[1]P&amp;L $'!G12</f>
        <v>7278</v>
      </c>
      <c r="Q68" s="32">
        <f t="shared" si="68"/>
        <v>0.009151414309484194</v>
      </c>
      <c r="R68" s="45">
        <f>'[1]P&amp;L $'!R12</f>
        <v>14585</v>
      </c>
      <c r="S68" s="32">
        <f t="shared" si="69"/>
        <v>0.03498438830542151</v>
      </c>
      <c r="T68" s="45">
        <f>'[1]P&amp;L $'!H12</f>
        <v>7428</v>
      </c>
      <c r="U68" s="32">
        <f t="shared" si="70"/>
        <v>0.01655946352812372</v>
      </c>
      <c r="V68" s="45">
        <f>'[1]P&amp;L $'!I12</f>
        <v>7241</v>
      </c>
      <c r="W68" s="32">
        <f t="shared" si="71"/>
        <v>-0.005083814234679857</v>
      </c>
      <c r="X68" s="45">
        <f>'[1]P&amp;L $'!S12</f>
        <v>14669</v>
      </c>
      <c r="Y68" s="32">
        <f t="shared" si="72"/>
        <v>0.00575934178950977</v>
      </c>
      <c r="Z68" s="45">
        <f>'[1]P&amp;L $'!J12</f>
        <v>7072</v>
      </c>
      <c r="AA68" s="32">
        <f t="shared" si="73"/>
        <v>-0.04792676359719979</v>
      </c>
      <c r="AB68" s="45">
        <f>'[1]P&amp;L $'!K12</f>
        <v>7112</v>
      </c>
      <c r="AC68" s="32">
        <f t="shared" si="74"/>
        <v>-0.017815218892418175</v>
      </c>
      <c r="AD68" s="45">
        <f>'[1]P&amp;L $'!T12</f>
        <v>14184</v>
      </c>
      <c r="AE68" s="32">
        <f t="shared" si="75"/>
        <v>-0.0330629218078942</v>
      </c>
      <c r="AF68" s="45">
        <f>'[1]P&amp;L $'!L12</f>
        <v>7829</v>
      </c>
      <c r="AG68" s="32">
        <f t="shared" si="76"/>
        <v>0.1070418552036199</v>
      </c>
      <c r="AH68" s="45">
        <f>'[1]P&amp;L $'!M12</f>
        <v>7325</v>
      </c>
      <c r="AI68" s="32">
        <f t="shared" si="77"/>
        <v>0.029949381327334084</v>
      </c>
      <c r="AJ68" s="91">
        <f>'[1]P&amp;L $'!U12</f>
        <v>15154</v>
      </c>
      <c r="AK68" s="32">
        <f t="shared" si="78"/>
        <v>0.06838691483361534</v>
      </c>
      <c r="AN68" s="76">
        <f t="shared" si="15"/>
        <v>0</v>
      </c>
    </row>
    <row r="69" spans="1:40" s="4" customFormat="1" ht="25.5" customHeight="1">
      <c r="A69" s="28" t="s">
        <v>90</v>
      </c>
      <c r="B69" s="46">
        <f>'[1]P&amp;L $'!B13</f>
        <v>1</v>
      </c>
      <c r="C69" s="38"/>
      <c r="D69" s="46">
        <f>'[1]P&amp;L $'!C13</f>
        <v>-6</v>
      </c>
      <c r="E69" s="38"/>
      <c r="F69" s="46">
        <f>'[1]P&amp;L $'!P13</f>
        <v>-5</v>
      </c>
      <c r="G69" s="38"/>
      <c r="H69" s="46">
        <f>'[1]P&amp;L $'!D13</f>
        <v>1</v>
      </c>
      <c r="I69" s="38">
        <f t="shared" si="64"/>
        <v>0</v>
      </c>
      <c r="J69" s="46">
        <f>'[1]P&amp;L $'!E13</f>
        <v>6</v>
      </c>
      <c r="K69" s="38">
        <f t="shared" si="65"/>
        <v>-2</v>
      </c>
      <c r="L69" s="46">
        <f>'[1]P&amp;L $'!Q13</f>
        <v>7</v>
      </c>
      <c r="M69" s="38">
        <f t="shared" si="66"/>
        <v>-2.4</v>
      </c>
      <c r="N69" s="46">
        <f>'[1]P&amp;L $'!F13</f>
        <v>0</v>
      </c>
      <c r="O69" s="38">
        <f t="shared" si="67"/>
        <v>-1</v>
      </c>
      <c r="P69" s="46">
        <f>'[1]P&amp;L $'!G13</f>
        <v>1</v>
      </c>
      <c r="Q69" s="38">
        <f t="shared" si="68"/>
        <v>-0.8333333333333334</v>
      </c>
      <c r="R69" s="46">
        <f>'[1]P&amp;L $'!R13</f>
        <v>1</v>
      </c>
      <c r="S69" s="38">
        <f t="shared" si="69"/>
        <v>-0.8571428571428571</v>
      </c>
      <c r="T69" s="46">
        <f>'[1]P&amp;L $'!H13</f>
        <v>1</v>
      </c>
      <c r="U69" s="38" t="str">
        <f t="shared" si="70"/>
        <v>n/m</v>
      </c>
      <c r="V69" s="46">
        <f>'[1]P&amp;L $'!I13</f>
        <v>-4</v>
      </c>
      <c r="W69" s="38">
        <f t="shared" si="71"/>
        <v>-5</v>
      </c>
      <c r="X69" s="46">
        <f>'[1]P&amp;L $'!S13</f>
        <v>-3</v>
      </c>
      <c r="Y69" s="38">
        <f t="shared" si="72"/>
        <v>-4</v>
      </c>
      <c r="Z69" s="46">
        <f>'[1]P&amp;L $'!J13</f>
        <v>0</v>
      </c>
      <c r="AA69" s="38">
        <f t="shared" si="73"/>
        <v>-1</v>
      </c>
      <c r="AB69" s="46">
        <f>'[1]P&amp;L $'!K13</f>
        <v>-2</v>
      </c>
      <c r="AC69" s="38">
        <f t="shared" si="74"/>
        <v>-0.5</v>
      </c>
      <c r="AD69" s="46">
        <f>'[1]P&amp;L $'!T13</f>
        <v>-2</v>
      </c>
      <c r="AE69" s="38">
        <f t="shared" si="75"/>
        <v>-0.3333333333333333</v>
      </c>
      <c r="AF69" s="46">
        <f>'[1]P&amp;L $'!L13</f>
        <v>-1</v>
      </c>
      <c r="AG69" s="38" t="str">
        <f t="shared" si="76"/>
        <v>n/m</v>
      </c>
      <c r="AH69" s="46">
        <f>'[1]P&amp;L $'!M13</f>
        <v>0</v>
      </c>
      <c r="AI69" s="38">
        <f t="shared" si="77"/>
        <v>-1</v>
      </c>
      <c r="AJ69" s="92">
        <f>'[1]P&amp;L $'!U13</f>
        <v>-1</v>
      </c>
      <c r="AK69" s="38">
        <f t="shared" si="78"/>
        <v>-0.5</v>
      </c>
      <c r="AN69" s="76">
        <f t="shared" si="15"/>
        <v>0</v>
      </c>
    </row>
    <row r="70" spans="1:40" s="4" customFormat="1" ht="15" customHeight="1">
      <c r="A70" s="20" t="s">
        <v>39</v>
      </c>
      <c r="B70" s="47">
        <f>'[1]P&amp;L $'!B14</f>
        <v>5294</v>
      </c>
      <c r="C70" s="48"/>
      <c r="D70" s="47">
        <f>'[1]P&amp;L $'!C14</f>
        <v>4281</v>
      </c>
      <c r="E70" s="48"/>
      <c r="F70" s="47">
        <f>'[1]P&amp;L $'!P14</f>
        <v>9575</v>
      </c>
      <c r="G70" s="48"/>
      <c r="H70" s="47">
        <f>'[1]P&amp;L $'!D14</f>
        <v>4916</v>
      </c>
      <c r="I70" s="48">
        <f t="shared" si="64"/>
        <v>-0.07140158670192671</v>
      </c>
      <c r="J70" s="47">
        <f>'[1]P&amp;L $'!E14</f>
        <v>4945</v>
      </c>
      <c r="K70" s="48">
        <f t="shared" si="65"/>
        <v>0.15510394767577668</v>
      </c>
      <c r="L70" s="47">
        <f>'[1]P&amp;L $'!Q14</f>
        <v>9861</v>
      </c>
      <c r="M70" s="48">
        <f t="shared" si="66"/>
        <v>0.029869451697127937</v>
      </c>
      <c r="N70" s="47">
        <f>'[1]P&amp;L $'!F14</f>
        <v>5172</v>
      </c>
      <c r="O70" s="48">
        <f t="shared" si="67"/>
        <v>0.05207485760781123</v>
      </c>
      <c r="P70" s="47">
        <f>'[1]P&amp;L $'!G14</f>
        <v>5244</v>
      </c>
      <c r="Q70" s="48">
        <f t="shared" si="68"/>
        <v>0.06046511627906977</v>
      </c>
      <c r="R70" s="47">
        <f>'[1]P&amp;L $'!R14</f>
        <v>10416</v>
      </c>
      <c r="S70" s="48">
        <f t="shared" si="69"/>
        <v>0.05628232430787952</v>
      </c>
      <c r="T70" s="47">
        <f>'[1]P&amp;L $'!H14</f>
        <v>5334</v>
      </c>
      <c r="U70" s="48">
        <f t="shared" si="70"/>
        <v>0.031322505800464036</v>
      </c>
      <c r="V70" s="47">
        <f>'[1]P&amp;L $'!I14</f>
        <v>5614</v>
      </c>
      <c r="W70" s="48">
        <f t="shared" si="71"/>
        <v>0.07055682684973302</v>
      </c>
      <c r="X70" s="47">
        <f>'[1]P&amp;L $'!S14</f>
        <v>10948</v>
      </c>
      <c r="Y70" s="48">
        <f t="shared" si="72"/>
        <v>0.051075268817204304</v>
      </c>
      <c r="Z70" s="47">
        <f>'[1]P&amp;L $'!J14</f>
        <v>5317</v>
      </c>
      <c r="AA70" s="48">
        <f t="shared" si="73"/>
        <v>-0.0031871016122984627</v>
      </c>
      <c r="AB70" s="47">
        <f>'[1]P&amp;L $'!K14</f>
        <v>5530</v>
      </c>
      <c r="AC70" s="48">
        <f t="shared" si="74"/>
        <v>-0.014962593516209476</v>
      </c>
      <c r="AD70" s="47">
        <f>'[1]P&amp;L $'!T14</f>
        <v>10847</v>
      </c>
      <c r="AE70" s="48">
        <f t="shared" si="75"/>
        <v>-0.009225429302155645</v>
      </c>
      <c r="AF70" s="47">
        <f>'[1]P&amp;L $'!L14</f>
        <v>4580</v>
      </c>
      <c r="AG70" s="48">
        <f t="shared" si="76"/>
        <v>-0.13861199924769607</v>
      </c>
      <c r="AH70" s="47">
        <f>'[1]P&amp;L $'!M14</f>
        <v>5571</v>
      </c>
      <c r="AI70" s="48">
        <f t="shared" si="77"/>
        <v>0.007414104882459313</v>
      </c>
      <c r="AJ70" s="93">
        <f>'[1]P&amp;L $'!U14</f>
        <v>10151</v>
      </c>
      <c r="AK70" s="48">
        <f t="shared" si="78"/>
        <v>-0.06416520696966903</v>
      </c>
      <c r="AN70" s="76">
        <f t="shared" si="15"/>
        <v>0</v>
      </c>
    </row>
    <row r="71" spans="1:40" s="4" customFormat="1" ht="15" customHeight="1">
      <c r="A71" s="26" t="s">
        <v>40</v>
      </c>
      <c r="B71" s="46">
        <f>'[1]P&amp;L $'!B15</f>
        <v>1805</v>
      </c>
      <c r="C71" s="38"/>
      <c r="D71" s="46">
        <f>'[1]P&amp;L $'!C15</f>
        <v>2273</v>
      </c>
      <c r="E71" s="38"/>
      <c r="F71" s="46">
        <f>'[1]P&amp;L $'!P15</f>
        <v>4078</v>
      </c>
      <c r="G71" s="38"/>
      <c r="H71" s="46">
        <f>'[1]P&amp;L $'!D15</f>
        <v>1978</v>
      </c>
      <c r="I71" s="38">
        <f t="shared" si="64"/>
        <v>0.09584487534626039</v>
      </c>
      <c r="J71" s="46">
        <f>'[1]P&amp;L $'!E15</f>
        <v>2104</v>
      </c>
      <c r="K71" s="38">
        <f t="shared" si="65"/>
        <v>-0.07435107787065552</v>
      </c>
      <c r="L71" s="46">
        <f>'[1]P&amp;L $'!Q15</f>
        <v>4082</v>
      </c>
      <c r="M71" s="38">
        <f t="shared" si="66"/>
        <v>0.000980872976949485</v>
      </c>
      <c r="N71" s="46">
        <f>'[1]P&amp;L $'!F15</f>
        <v>2052</v>
      </c>
      <c r="O71" s="38">
        <f t="shared" si="67"/>
        <v>0.03741152679474216</v>
      </c>
      <c r="P71" s="46">
        <f>'[1]P&amp;L $'!G15</f>
        <v>2138</v>
      </c>
      <c r="Q71" s="38">
        <f t="shared" si="68"/>
        <v>0.016159695817490494</v>
      </c>
      <c r="R71" s="46">
        <f>'[1]P&amp;L $'!R15</f>
        <v>4190</v>
      </c>
      <c r="S71" s="38">
        <f t="shared" si="69"/>
        <v>0.02645761881430671</v>
      </c>
      <c r="T71" s="46">
        <f>'[1]P&amp;L $'!H15</f>
        <v>2255</v>
      </c>
      <c r="U71" s="38">
        <f t="shared" si="70"/>
        <v>0.09892787524366471</v>
      </c>
      <c r="V71" s="46">
        <f>'[1]P&amp;L $'!I15</f>
        <v>2135</v>
      </c>
      <c r="W71" s="38">
        <f t="shared" si="71"/>
        <v>-0.001403180542563143</v>
      </c>
      <c r="X71" s="46">
        <f>'[1]P&amp;L $'!S15</f>
        <v>4390</v>
      </c>
      <c r="Y71" s="38">
        <f t="shared" si="72"/>
        <v>0.0477326968973747</v>
      </c>
      <c r="Z71" s="46">
        <f>'[1]P&amp;L $'!J15</f>
        <v>2185</v>
      </c>
      <c r="AA71" s="38">
        <f t="shared" si="73"/>
        <v>-0.031042128603104215</v>
      </c>
      <c r="AB71" s="46">
        <f>'[1]P&amp;L $'!K15</f>
        <v>2161</v>
      </c>
      <c r="AC71" s="38">
        <f t="shared" si="74"/>
        <v>0.012177985948477752</v>
      </c>
      <c r="AD71" s="46">
        <f>'[1]P&amp;L $'!T15</f>
        <v>4346</v>
      </c>
      <c r="AE71" s="38">
        <f t="shared" si="75"/>
        <v>-0.010022779043280182</v>
      </c>
      <c r="AF71" s="46">
        <f>'[1]P&amp;L $'!L15</f>
        <v>2204</v>
      </c>
      <c r="AG71" s="38">
        <f t="shared" si="76"/>
        <v>0.008695652173913044</v>
      </c>
      <c r="AH71" s="46">
        <f>'[1]P&amp;L $'!M15</f>
        <v>2255</v>
      </c>
      <c r="AI71" s="38">
        <f t="shared" si="77"/>
        <v>0.04349838037945396</v>
      </c>
      <c r="AJ71" s="92">
        <f>'[1]P&amp;L $'!U15</f>
        <v>4459</v>
      </c>
      <c r="AK71" s="38">
        <f t="shared" si="78"/>
        <v>0.026000920386562355</v>
      </c>
      <c r="AN71" s="76">
        <f t="shared" si="15"/>
        <v>0</v>
      </c>
    </row>
    <row r="72" spans="1:40" s="4" customFormat="1" ht="15" customHeight="1">
      <c r="A72" s="20" t="s">
        <v>41</v>
      </c>
      <c r="B72" s="47">
        <f>'[1]P&amp;L $'!B16</f>
        <v>3489</v>
      </c>
      <c r="C72" s="48"/>
      <c r="D72" s="47">
        <f>'[1]P&amp;L $'!C16</f>
        <v>2008</v>
      </c>
      <c r="E72" s="48"/>
      <c r="F72" s="47">
        <f>'[1]P&amp;L $'!P16</f>
        <v>5497</v>
      </c>
      <c r="G72" s="48"/>
      <c r="H72" s="47">
        <f>'[1]P&amp;L $'!D16</f>
        <v>2938</v>
      </c>
      <c r="I72" s="48">
        <f t="shared" si="64"/>
        <v>-0.15792490685010033</v>
      </c>
      <c r="J72" s="47">
        <f>'[1]P&amp;L $'!E16</f>
        <v>2841</v>
      </c>
      <c r="K72" s="48">
        <f t="shared" si="65"/>
        <v>0.4148406374501992</v>
      </c>
      <c r="L72" s="47">
        <f>'[1]P&amp;L $'!Q16</f>
        <v>5779</v>
      </c>
      <c r="M72" s="48">
        <f t="shared" si="66"/>
        <v>0.051300709477897034</v>
      </c>
      <c r="N72" s="47">
        <f>'[1]P&amp;L $'!F16</f>
        <v>3120</v>
      </c>
      <c r="O72" s="48">
        <f t="shared" si="67"/>
        <v>0.061946902654867256</v>
      </c>
      <c r="P72" s="47">
        <f>'[1]P&amp;L $'!G16</f>
        <v>3106</v>
      </c>
      <c r="Q72" s="48">
        <f t="shared" si="68"/>
        <v>0.09327701513551566</v>
      </c>
      <c r="R72" s="47">
        <f>'[1]P&amp;L $'!R16</f>
        <v>6226</v>
      </c>
      <c r="S72" s="48">
        <f t="shared" si="69"/>
        <v>0.07734902232220107</v>
      </c>
      <c r="T72" s="47">
        <f>'[1]P&amp;L $'!H16</f>
        <v>3079</v>
      </c>
      <c r="U72" s="48">
        <f t="shared" si="70"/>
        <v>-0.013141025641025641</v>
      </c>
      <c r="V72" s="47">
        <f>'[1]P&amp;L $'!I16</f>
        <v>3479</v>
      </c>
      <c r="W72" s="48">
        <f t="shared" si="71"/>
        <v>0.12009014810045074</v>
      </c>
      <c r="X72" s="47">
        <f>'[1]P&amp;L $'!S16</f>
        <v>6558</v>
      </c>
      <c r="Y72" s="48">
        <f t="shared" si="72"/>
        <v>0.05332476710568583</v>
      </c>
      <c r="Z72" s="47">
        <f>'[1]P&amp;L $'!J16</f>
        <v>3132</v>
      </c>
      <c r="AA72" s="48">
        <f t="shared" si="73"/>
        <v>0.017213380967846702</v>
      </c>
      <c r="AB72" s="47">
        <f>'[1]P&amp;L $'!K16</f>
        <v>3369</v>
      </c>
      <c r="AC72" s="48">
        <f t="shared" si="74"/>
        <v>-0.031618281115263006</v>
      </c>
      <c r="AD72" s="47">
        <f>'[1]P&amp;L $'!T16</f>
        <v>6501</v>
      </c>
      <c r="AE72" s="48">
        <f t="shared" si="75"/>
        <v>-0.00869167429094236</v>
      </c>
      <c r="AF72" s="47">
        <f>'[1]P&amp;L $'!L16</f>
        <v>2376</v>
      </c>
      <c r="AG72" s="48">
        <f t="shared" si="76"/>
        <v>-0.2413793103448276</v>
      </c>
      <c r="AH72" s="47">
        <f>'[1]P&amp;L $'!M16</f>
        <v>3316</v>
      </c>
      <c r="AI72" s="48">
        <f t="shared" si="77"/>
        <v>-0.015731671119026416</v>
      </c>
      <c r="AJ72" s="93">
        <f>'[1]P&amp;L $'!U16</f>
        <v>5692</v>
      </c>
      <c r="AK72" s="48">
        <f t="shared" si="78"/>
        <v>-0.12444239347792647</v>
      </c>
      <c r="AN72" s="76">
        <f t="shared" si="15"/>
        <v>0</v>
      </c>
    </row>
    <row r="73" spans="1:40" s="4" customFormat="1" ht="15" customHeight="1">
      <c r="A73" s="26" t="s">
        <v>42</v>
      </c>
      <c r="B73" s="46">
        <f>'[1]P&amp;L $'!B17</f>
        <v>441</v>
      </c>
      <c r="C73" s="38"/>
      <c r="D73" s="46">
        <f>'[1]P&amp;L $'!C17</f>
        <v>492</v>
      </c>
      <c r="E73" s="38"/>
      <c r="F73" s="46">
        <f>'[1]P&amp;L $'!P17</f>
        <v>933</v>
      </c>
      <c r="G73" s="38"/>
      <c r="H73" s="46">
        <f>'[1]P&amp;L $'!D17</f>
        <v>520</v>
      </c>
      <c r="I73" s="38">
        <f t="shared" si="64"/>
        <v>0.17913832199546487</v>
      </c>
      <c r="J73" s="46">
        <f>'[1]P&amp;L $'!E17</f>
        <v>567</v>
      </c>
      <c r="K73" s="38">
        <f t="shared" si="65"/>
        <v>0.1524390243902439</v>
      </c>
      <c r="L73" s="46">
        <f>'[1]P&amp;L $'!Q17</f>
        <v>1087</v>
      </c>
      <c r="M73" s="38">
        <f t="shared" si="66"/>
        <v>0.16505894962486603</v>
      </c>
      <c r="N73" s="46">
        <f>'[1]P&amp;L $'!F17</f>
        <v>500</v>
      </c>
      <c r="O73" s="38">
        <f t="shared" si="67"/>
        <v>-0.038461538461538464</v>
      </c>
      <c r="P73" s="46">
        <f>'[1]P&amp;L $'!G17</f>
        <v>586</v>
      </c>
      <c r="Q73" s="38">
        <f t="shared" si="68"/>
        <v>0.03350970017636684</v>
      </c>
      <c r="R73" s="46">
        <f>'[1]P&amp;L $'!R17</f>
        <v>1086</v>
      </c>
      <c r="S73" s="38">
        <f t="shared" si="69"/>
        <v>-0.0009199632014719411</v>
      </c>
      <c r="T73" s="46">
        <f>'[1]P&amp;L $'!H17</f>
        <v>403</v>
      </c>
      <c r="U73" s="38">
        <f t="shared" si="70"/>
        <v>-0.194</v>
      </c>
      <c r="V73" s="46">
        <f>'[1]P&amp;L $'!I17</f>
        <v>497</v>
      </c>
      <c r="W73" s="38">
        <f t="shared" si="71"/>
        <v>-0.15187713310580206</v>
      </c>
      <c r="X73" s="46">
        <f>'[1]P&amp;L $'!S17</f>
        <v>900</v>
      </c>
      <c r="Y73" s="38">
        <f t="shared" si="72"/>
        <v>-0.1712707182320442</v>
      </c>
      <c r="Z73" s="46">
        <f>'[1]P&amp;L $'!J17</f>
        <v>520</v>
      </c>
      <c r="AA73" s="38">
        <f t="shared" si="73"/>
        <v>0.2903225806451613</v>
      </c>
      <c r="AB73" s="46">
        <f>'[1]P&amp;L $'!K17</f>
        <v>443</v>
      </c>
      <c r="AC73" s="38">
        <f t="shared" si="74"/>
        <v>-0.10865191146881288</v>
      </c>
      <c r="AD73" s="46">
        <f>'[1]P&amp;L $'!T17</f>
        <v>963</v>
      </c>
      <c r="AE73" s="38">
        <f t="shared" si="75"/>
        <v>0.07</v>
      </c>
      <c r="AF73" s="46">
        <f>'[1]P&amp;L $'!L17</f>
        <v>571</v>
      </c>
      <c r="AG73" s="38">
        <f t="shared" si="76"/>
        <v>0.09807692307692308</v>
      </c>
      <c r="AH73" s="46">
        <f>'[1]P&amp;L $'!M17</f>
        <v>564</v>
      </c>
      <c r="AI73" s="38">
        <f t="shared" si="77"/>
        <v>0.27313769751693</v>
      </c>
      <c r="AJ73" s="92">
        <f>'[1]P&amp;L $'!U17</f>
        <v>1135</v>
      </c>
      <c r="AK73" s="38">
        <f t="shared" si="78"/>
        <v>0.1786085150571132</v>
      </c>
      <c r="AN73" s="76">
        <f t="shared" si="15"/>
        <v>0</v>
      </c>
    </row>
    <row r="74" spans="1:40" s="4" customFormat="1" ht="15" customHeight="1">
      <c r="A74" s="20" t="s">
        <v>43</v>
      </c>
      <c r="B74" s="45">
        <f>'[1]P&amp;L $'!B18</f>
        <v>3048</v>
      </c>
      <c r="C74" s="32"/>
      <c r="D74" s="45">
        <f>'[1]P&amp;L $'!C18</f>
        <v>1516</v>
      </c>
      <c r="E74" s="32"/>
      <c r="F74" s="45">
        <f>'[1]P&amp;L $'!P18</f>
        <v>4564</v>
      </c>
      <c r="G74" s="32"/>
      <c r="H74" s="45">
        <f>'[1]P&amp;L $'!D18</f>
        <v>2418</v>
      </c>
      <c r="I74" s="32">
        <f t="shared" si="64"/>
        <v>-0.20669291338582677</v>
      </c>
      <c r="J74" s="45">
        <f>'[1]P&amp;L $'!E18</f>
        <v>2274</v>
      </c>
      <c r="K74" s="32">
        <f t="shared" si="65"/>
        <v>0.5</v>
      </c>
      <c r="L74" s="45">
        <f>'[1]P&amp;L $'!Q18</f>
        <v>4692</v>
      </c>
      <c r="M74" s="32">
        <f t="shared" si="66"/>
        <v>0.028045574057843997</v>
      </c>
      <c r="N74" s="45">
        <f>'[1]P&amp;L $'!F18</f>
        <v>2620</v>
      </c>
      <c r="O74" s="32">
        <f t="shared" si="67"/>
        <v>0.08354011579818031</v>
      </c>
      <c r="P74" s="45">
        <f>'[1]P&amp;L $'!G18</f>
        <v>2520</v>
      </c>
      <c r="Q74" s="32">
        <f t="shared" si="68"/>
        <v>0.10817941952506596</v>
      </c>
      <c r="R74" s="45">
        <f>'[1]P&amp;L $'!R18</f>
        <v>5140</v>
      </c>
      <c r="S74" s="32">
        <f t="shared" si="69"/>
        <v>0.09548167092924126</v>
      </c>
      <c r="T74" s="45">
        <f>'[1]P&amp;L $'!H18</f>
        <v>2676</v>
      </c>
      <c r="U74" s="32">
        <f t="shared" si="70"/>
        <v>0.021374045801526718</v>
      </c>
      <c r="V74" s="45">
        <f>'[1]P&amp;L $'!I18</f>
        <v>2982</v>
      </c>
      <c r="W74" s="32">
        <f t="shared" si="71"/>
        <v>0.18333333333333332</v>
      </c>
      <c r="X74" s="45">
        <f>'[1]P&amp;L $'!S18</f>
        <v>5658</v>
      </c>
      <c r="Y74" s="32">
        <f t="shared" si="72"/>
        <v>0.10077821011673152</v>
      </c>
      <c r="Z74" s="45">
        <f>'[1]P&amp;L $'!J18</f>
        <v>2612</v>
      </c>
      <c r="AA74" s="32">
        <f t="shared" si="73"/>
        <v>-0.02391629297458894</v>
      </c>
      <c r="AB74" s="45">
        <f>'[1]P&amp;L $'!K18</f>
        <v>2926</v>
      </c>
      <c r="AC74" s="32">
        <f t="shared" si="74"/>
        <v>-0.018779342723004695</v>
      </c>
      <c r="AD74" s="45">
        <f>'[1]P&amp;L $'!T18</f>
        <v>5538</v>
      </c>
      <c r="AE74" s="32">
        <f t="shared" si="75"/>
        <v>-0.021208907741251327</v>
      </c>
      <c r="AF74" s="45">
        <f>'[1]P&amp;L $'!L18</f>
        <v>1805</v>
      </c>
      <c r="AG74" s="32">
        <f t="shared" si="76"/>
        <v>-0.30895865237366005</v>
      </c>
      <c r="AH74" s="45">
        <f>'[1]P&amp;L $'!M18</f>
        <v>2752</v>
      </c>
      <c r="AI74" s="32">
        <f t="shared" si="77"/>
        <v>-0.059466848940533154</v>
      </c>
      <c r="AJ74" s="91">
        <f>'[1]P&amp;L $'!U18</f>
        <v>4557</v>
      </c>
      <c r="AK74" s="32">
        <f t="shared" si="78"/>
        <v>-0.1771397616468039</v>
      </c>
      <c r="AN74" s="76">
        <f t="shared" si="15"/>
        <v>0</v>
      </c>
    </row>
    <row r="75" spans="1:40" s="4" customFormat="1" ht="15" customHeight="1">
      <c r="A75" s="26" t="s">
        <v>44</v>
      </c>
      <c r="B75" s="46">
        <f>'[1]P&amp;L $'!B19</f>
        <v>904</v>
      </c>
      <c r="C75" s="38"/>
      <c r="D75" s="46">
        <f>'[1]P&amp;L $'!C19</f>
        <v>477</v>
      </c>
      <c r="E75" s="38"/>
      <c r="F75" s="46">
        <f>'[1]P&amp;L $'!P19</f>
        <v>1381</v>
      </c>
      <c r="G75" s="38"/>
      <c r="H75" s="46">
        <f>'[1]P&amp;L $'!D19</f>
        <v>706</v>
      </c>
      <c r="I75" s="38">
        <f t="shared" si="64"/>
        <v>-0.21902654867256638</v>
      </c>
      <c r="J75" s="46">
        <f>'[1]P&amp;L $'!E19</f>
        <v>711</v>
      </c>
      <c r="K75" s="38">
        <f t="shared" si="65"/>
        <v>0.49056603773584906</v>
      </c>
      <c r="L75" s="46">
        <f>'[1]P&amp;L $'!Q19</f>
        <v>1417</v>
      </c>
      <c r="M75" s="38">
        <f t="shared" si="66"/>
        <v>0.02606806661839247</v>
      </c>
      <c r="N75" s="46">
        <f>'[1]P&amp;L $'!F19</f>
        <v>678</v>
      </c>
      <c r="O75" s="38">
        <f t="shared" si="67"/>
        <v>-0.039660056657223795</v>
      </c>
      <c r="P75" s="46">
        <f>'[1]P&amp;L $'!G19</f>
        <v>751</v>
      </c>
      <c r="Q75" s="38">
        <f t="shared" si="68"/>
        <v>0.05625879043600562</v>
      </c>
      <c r="R75" s="46">
        <f>'[1]P&amp;L $'!R19</f>
        <v>1429</v>
      </c>
      <c r="S75" s="38">
        <f t="shared" si="69"/>
        <v>0.008468595624558928</v>
      </c>
      <c r="T75" s="46">
        <f>'[1]P&amp;L $'!H19</f>
        <v>755</v>
      </c>
      <c r="U75" s="38">
        <f t="shared" si="70"/>
        <v>0.11356932153392331</v>
      </c>
      <c r="V75" s="46">
        <f>'[1]P&amp;L $'!I19</f>
        <v>827</v>
      </c>
      <c r="W75" s="38">
        <f t="shared" si="71"/>
        <v>0.10119840213049268</v>
      </c>
      <c r="X75" s="46">
        <f>'[1]P&amp;L $'!S19</f>
        <v>1582</v>
      </c>
      <c r="Y75" s="38">
        <f t="shared" si="72"/>
        <v>0.10706787963610917</v>
      </c>
      <c r="Z75" s="46">
        <f>'[1]P&amp;L $'!J19</f>
        <v>726</v>
      </c>
      <c r="AA75" s="38">
        <f t="shared" si="73"/>
        <v>-0.038410596026490065</v>
      </c>
      <c r="AB75" s="46">
        <f>'[1]P&amp;L $'!K19</f>
        <v>872</v>
      </c>
      <c r="AC75" s="38">
        <f t="shared" si="74"/>
        <v>0.05441354292623942</v>
      </c>
      <c r="AD75" s="46">
        <f>'[1]P&amp;L $'!T19</f>
        <v>1598</v>
      </c>
      <c r="AE75" s="38">
        <f t="shared" si="75"/>
        <v>0.010113780025284451</v>
      </c>
      <c r="AF75" s="46">
        <f>'[1]P&amp;L $'!L19</f>
        <v>598</v>
      </c>
      <c r="AG75" s="38">
        <f t="shared" si="76"/>
        <v>-0.1763085399449036</v>
      </c>
      <c r="AH75" s="46">
        <f>'[1]P&amp;L $'!M19</f>
        <v>709</v>
      </c>
      <c r="AI75" s="38">
        <f t="shared" si="77"/>
        <v>-0.18692660550458715</v>
      </c>
      <c r="AJ75" s="92">
        <f>'[1]P&amp;L $'!U19</f>
        <v>1307</v>
      </c>
      <c r="AK75" s="38">
        <f t="shared" si="78"/>
        <v>-0.1821026282853567</v>
      </c>
      <c r="AN75" s="76">
        <f>(AF75+AH75)-AJ75</f>
        <v>0</v>
      </c>
    </row>
    <row r="76" spans="1:37" s="4" customFormat="1" ht="15" customHeight="1" thickBot="1">
      <c r="A76" s="20" t="s">
        <v>45</v>
      </c>
      <c r="B76" s="49">
        <f>'[1]P&amp;L $'!B20</f>
        <v>2144</v>
      </c>
      <c r="C76" s="42"/>
      <c r="D76" s="49">
        <f>'[1]P&amp;L $'!C20</f>
        <v>1039</v>
      </c>
      <c r="E76" s="42"/>
      <c r="F76" s="49">
        <f>'[1]P&amp;L $'!P20</f>
        <v>3183</v>
      </c>
      <c r="G76" s="42"/>
      <c r="H76" s="49">
        <f>'[1]P&amp;L $'!D20</f>
        <v>1712</v>
      </c>
      <c r="I76" s="42">
        <f t="shared" si="64"/>
        <v>-0.20149253731343283</v>
      </c>
      <c r="J76" s="49">
        <f>'[1]P&amp;L $'!E20</f>
        <v>1563</v>
      </c>
      <c r="K76" s="42">
        <f t="shared" si="65"/>
        <v>0.5043310875842156</v>
      </c>
      <c r="L76" s="49">
        <f>'[1]P&amp;L $'!Q20</f>
        <v>3275</v>
      </c>
      <c r="M76" s="42">
        <f t="shared" si="66"/>
        <v>0.028903550109959156</v>
      </c>
      <c r="N76" s="49">
        <f>'[1]P&amp;L $'!F20</f>
        <v>1942</v>
      </c>
      <c r="O76" s="42">
        <f t="shared" si="67"/>
        <v>0.13434579439252337</v>
      </c>
      <c r="P76" s="49">
        <f>'[1]P&amp;L $'!G20</f>
        <v>1769</v>
      </c>
      <c r="Q76" s="42">
        <f t="shared" si="68"/>
        <v>0.13179782469609724</v>
      </c>
      <c r="R76" s="49">
        <f>'[1]P&amp;L $'!R20</f>
        <v>3711</v>
      </c>
      <c r="S76" s="42">
        <f t="shared" si="69"/>
        <v>0.13312977099236642</v>
      </c>
      <c r="T76" s="49">
        <f>'[1]P&amp;L $'!H20</f>
        <v>1921</v>
      </c>
      <c r="U76" s="42">
        <f t="shared" si="70"/>
        <v>-0.010813594232749742</v>
      </c>
      <c r="V76" s="49">
        <f>'[1]P&amp;L $'!I20</f>
        <v>2155</v>
      </c>
      <c r="W76" s="42">
        <f t="shared" si="71"/>
        <v>0.2182023742227247</v>
      </c>
      <c r="X76" s="49">
        <f>'[1]P&amp;L $'!S20</f>
        <v>4076</v>
      </c>
      <c r="Y76" s="42">
        <f t="shared" si="72"/>
        <v>0.09835623821072487</v>
      </c>
      <c r="Z76" s="49">
        <f>'[1]P&amp;L $'!J20</f>
        <v>1886</v>
      </c>
      <c r="AA76" s="42">
        <f t="shared" si="73"/>
        <v>-0.018219677251431546</v>
      </c>
      <c r="AB76" s="49">
        <f>'[1]P&amp;L $'!K20</f>
        <v>2054</v>
      </c>
      <c r="AC76" s="42">
        <f t="shared" si="74"/>
        <v>-0.04686774941995359</v>
      </c>
      <c r="AD76" s="49">
        <f>'[1]P&amp;L $'!T20</f>
        <v>3940</v>
      </c>
      <c r="AE76" s="42">
        <f t="shared" si="75"/>
        <v>-0.033366045142296366</v>
      </c>
      <c r="AF76" s="49">
        <f>'[1]P&amp;L $'!L20</f>
        <v>1207</v>
      </c>
      <c r="AG76" s="42">
        <f t="shared" si="76"/>
        <v>-0.36002120890774125</v>
      </c>
      <c r="AH76" s="49">
        <f>'[1]P&amp;L $'!M20</f>
        <v>2043</v>
      </c>
      <c r="AI76" s="42">
        <f t="shared" si="77"/>
        <v>-0.005355404089581304</v>
      </c>
      <c r="AJ76" s="94">
        <f>'[1]P&amp;L $'!U20</f>
        <v>3250</v>
      </c>
      <c r="AK76" s="42">
        <f t="shared" si="78"/>
        <v>-0.1751269035532995</v>
      </c>
    </row>
    <row r="77" spans="1:14" ht="12.75" thickTop="1">
      <c r="A77" s="30"/>
      <c r="N77" s="7"/>
    </row>
    <row r="78" spans="1:14" ht="12">
      <c r="A78" s="30"/>
      <c r="N78" s="7"/>
    </row>
    <row r="79" spans="1:14" ht="12">
      <c r="A79" s="30"/>
      <c r="N79" s="7"/>
    </row>
    <row r="80" spans="1:36" ht="12">
      <c r="A80" s="29" t="s">
        <v>112</v>
      </c>
      <c r="B80" s="13"/>
      <c r="D80" s="13"/>
      <c r="F80" s="13"/>
      <c r="H80" s="13"/>
      <c r="J80" s="13"/>
      <c r="L80" s="13"/>
      <c r="N80" s="13"/>
      <c r="P80" s="13"/>
      <c r="R80" s="13"/>
      <c r="T80" s="13"/>
      <c r="V80" s="13"/>
      <c r="X80" s="13"/>
      <c r="Z80" s="14"/>
      <c r="AB80" s="14"/>
      <c r="AD80" s="13"/>
      <c r="AF80" s="13"/>
      <c r="AH80" s="14"/>
      <c r="AJ80" s="13"/>
    </row>
    <row r="81" spans="1:36" ht="12">
      <c r="A81" s="29" t="s">
        <v>125</v>
      </c>
      <c r="B81" s="13"/>
      <c r="D81" s="13"/>
      <c r="F81" s="13"/>
      <c r="H81" s="13"/>
      <c r="J81" s="13"/>
      <c r="L81" s="13"/>
      <c r="N81" s="13"/>
      <c r="P81" s="13"/>
      <c r="R81" s="13"/>
      <c r="T81" s="13"/>
      <c r="V81" s="13"/>
      <c r="X81" s="13"/>
      <c r="Z81" s="14"/>
      <c r="AB81" s="14"/>
      <c r="AD81" s="13"/>
      <c r="AF81" s="13"/>
      <c r="AH81" s="14"/>
      <c r="AJ81" s="13"/>
    </row>
    <row r="82" spans="1:36" ht="12">
      <c r="A82" s="29" t="s">
        <v>124</v>
      </c>
      <c r="B82" s="13"/>
      <c r="D82" s="13"/>
      <c r="F82" s="13"/>
      <c r="H82" s="13"/>
      <c r="J82" s="13"/>
      <c r="L82" s="13"/>
      <c r="N82" s="13"/>
      <c r="P82" s="13"/>
      <c r="R82" s="13"/>
      <c r="T82" s="13"/>
      <c r="V82" s="13"/>
      <c r="X82" s="13"/>
      <c r="Z82" s="14"/>
      <c r="AB82" s="14"/>
      <c r="AD82" s="13"/>
      <c r="AF82" s="13"/>
      <c r="AH82" s="14"/>
      <c r="AJ82" s="13"/>
    </row>
    <row r="83" spans="1:36" ht="12">
      <c r="A83" s="29" t="s">
        <v>96</v>
      </c>
      <c r="B83" s="13"/>
      <c r="D83" s="13"/>
      <c r="F83" s="13"/>
      <c r="H83" s="13"/>
      <c r="J83" s="13"/>
      <c r="L83" s="13"/>
      <c r="N83" s="13"/>
      <c r="P83" s="13"/>
      <c r="R83" s="13"/>
      <c r="T83" s="13"/>
      <c r="V83" s="13"/>
      <c r="X83" s="13"/>
      <c r="Z83" s="14"/>
      <c r="AB83" s="14"/>
      <c r="AD83" s="13"/>
      <c r="AF83" s="13"/>
      <c r="AH83" s="14"/>
      <c r="AJ83" s="13"/>
    </row>
    <row r="84" spans="2:36" ht="12">
      <c r="B84" s="13"/>
      <c r="D84" s="13"/>
      <c r="F84" s="13"/>
      <c r="H84" s="13"/>
      <c r="J84" s="13"/>
      <c r="L84" s="13"/>
      <c r="N84" s="13"/>
      <c r="P84" s="13"/>
      <c r="R84" s="13"/>
      <c r="T84" s="13"/>
      <c r="V84" s="13"/>
      <c r="X84" s="13"/>
      <c r="Z84" s="14"/>
      <c r="AB84" s="14"/>
      <c r="AD84" s="13"/>
      <c r="AF84" s="13"/>
      <c r="AH84" s="14"/>
      <c r="AJ84" s="13"/>
    </row>
    <row r="85" spans="2:36" ht="12">
      <c r="B85" s="13"/>
      <c r="D85" s="13"/>
      <c r="F85" s="13"/>
      <c r="H85" s="13"/>
      <c r="J85" s="13"/>
      <c r="L85" s="13"/>
      <c r="N85" s="13"/>
      <c r="P85" s="13"/>
      <c r="R85" s="13"/>
      <c r="T85" s="13"/>
      <c r="V85" s="13"/>
      <c r="X85" s="13"/>
      <c r="Z85" s="14"/>
      <c r="AB85" s="14"/>
      <c r="AD85" s="13"/>
      <c r="AF85" s="13"/>
      <c r="AH85" s="14"/>
      <c r="AJ85" s="13"/>
    </row>
    <row r="86" spans="1:36" ht="12">
      <c r="A86" s="1" t="str">
        <f>"Check sales revenue "</f>
        <v>Check sales revenue </v>
      </c>
      <c r="B86" s="12">
        <f>SUM(B50:B57)+B49+B43+B32-B58</f>
        <v>1</v>
      </c>
      <c r="D86" s="12">
        <f>SUM(D50:D57)+D49+D43+D32-D58</f>
        <v>-1</v>
      </c>
      <c r="F86" s="12">
        <f>SUM(F50:F57)+F49+F43+F32-F58</f>
        <v>0</v>
      </c>
      <c r="H86" s="12">
        <f>SUM(H50:H57)+H49+H43+H32-H58</f>
        <v>0</v>
      </c>
      <c r="J86" s="12">
        <f>SUM(J50:J57)+J49+J43+J32-J58</f>
        <v>0</v>
      </c>
      <c r="L86" s="12">
        <f>SUM(L50:L57)+L49+L43+L32-L58</f>
        <v>0</v>
      </c>
      <c r="N86" s="12">
        <f>SUM(N50:N57)+N49+N43+N32-N58</f>
        <v>0</v>
      </c>
      <c r="P86" s="12">
        <f>SUM(P50:P57)+P49+P43+P32-P58</f>
        <v>0</v>
      </c>
      <c r="R86" s="12">
        <f>SUM(R50:R57)+R49+R43+R32-R58</f>
        <v>0</v>
      </c>
      <c r="T86" s="12">
        <f>SUM(T50:T57)+T49+T43+T32-T58</f>
        <v>0</v>
      </c>
      <c r="V86" s="12">
        <f>SUM(V50:V57)+V49+V43+V32-V58</f>
        <v>0</v>
      </c>
      <c r="X86" s="12">
        <f>SUM(X50:X57)+X49+X43+X32-X58</f>
        <v>0</v>
      </c>
      <c r="Z86" s="15">
        <f>SUM(Z50:Z57)+Z49+Z43+Z32-Z58</f>
        <v>0</v>
      </c>
      <c r="AB86" s="15">
        <f>SUM(AB50:AB57)+AB49+AB43+AB32-AB58</f>
        <v>0</v>
      </c>
      <c r="AD86" s="12">
        <f>SUM(AD50:AD57)+AD49+AD43+AD32-AD58</f>
        <v>0</v>
      </c>
      <c r="AF86" s="12">
        <f>SUM(AF50:AF57)+AF49+AF43+AF32-AF58</f>
        <v>1</v>
      </c>
      <c r="AH86" s="77">
        <f>SUM(AH50:AH57)+AH49+AH43+AH32-AH58</f>
        <v>0.5</v>
      </c>
      <c r="AJ86" s="77">
        <f>SUM(AJ50:AJ57)+AJ49+AJ43+AJ32-AJ58</f>
        <v>0.5</v>
      </c>
    </row>
    <row r="89" ht="15.75">
      <c r="A89" s="16"/>
    </row>
    <row r="92" spans="1:36" ht="12">
      <c r="A92" s="81" t="s">
        <v>133</v>
      </c>
      <c r="H92" s="78"/>
      <c r="I92" s="79"/>
      <c r="J92" s="78"/>
      <c r="K92" s="79"/>
      <c r="L92" s="78"/>
      <c r="M92" s="79"/>
      <c r="N92" s="78"/>
      <c r="O92" s="79"/>
      <c r="P92" s="78"/>
      <c r="Q92" s="79"/>
      <c r="R92" s="80"/>
      <c r="S92" s="79"/>
      <c r="T92" s="80">
        <f>T34+T35-T36</f>
        <v>0</v>
      </c>
      <c r="U92" s="79"/>
      <c r="V92" s="80">
        <f>V34+V35-V36</f>
        <v>0</v>
      </c>
      <c r="W92" s="79"/>
      <c r="X92" s="80">
        <f>X34+X35-X36</f>
        <v>0</v>
      </c>
      <c r="Y92" s="79"/>
      <c r="Z92" s="80">
        <f>Z34+Z35-Z36</f>
        <v>0</v>
      </c>
      <c r="AA92" s="79"/>
      <c r="AB92" s="80">
        <f>AB34+AB35-AB36</f>
        <v>0</v>
      </c>
      <c r="AC92" s="79"/>
      <c r="AD92" s="80">
        <f>AD34+AD35-AD36</f>
        <v>0</v>
      </c>
      <c r="AE92" s="79"/>
      <c r="AF92" s="80">
        <f>AF34+AF35-AF36</f>
        <v>0</v>
      </c>
      <c r="AG92" s="79"/>
      <c r="AH92" s="80">
        <f>AH34+AH35-AH36</f>
        <v>0</v>
      </c>
      <c r="AI92" s="79"/>
      <c r="AJ92" s="80">
        <f>AJ34+AJ35-AJ36</f>
        <v>0</v>
      </c>
    </row>
    <row r="93" spans="1:36" ht="12">
      <c r="A93" s="81" t="s">
        <v>133</v>
      </c>
      <c r="H93" s="78"/>
      <c r="I93" s="79"/>
      <c r="J93" s="78"/>
      <c r="K93" s="79"/>
      <c r="L93" s="78"/>
      <c r="M93" s="79"/>
      <c r="N93" s="78"/>
      <c r="O93" s="79"/>
      <c r="P93" s="78"/>
      <c r="Q93" s="79"/>
      <c r="R93" s="80"/>
      <c r="S93" s="79"/>
      <c r="T93" s="80">
        <f>T36+T37-T38</f>
        <v>0</v>
      </c>
      <c r="U93" s="79"/>
      <c r="V93" s="80">
        <f>V36+V37-V38</f>
        <v>0</v>
      </c>
      <c r="W93" s="79"/>
      <c r="X93" s="80">
        <f>X36+X37-X38</f>
        <v>0</v>
      </c>
      <c r="Y93" s="79"/>
      <c r="Z93" s="80">
        <f>Z36+Z37-Z38</f>
        <v>0</v>
      </c>
      <c r="AA93" s="79"/>
      <c r="AB93" s="80">
        <f>AB36+AB37-AB38</f>
        <v>0</v>
      </c>
      <c r="AC93" s="79"/>
      <c r="AD93" s="80">
        <f>AD36+AD37-AD38</f>
        <v>0</v>
      </c>
      <c r="AE93" s="79"/>
      <c r="AF93" s="80">
        <f>AF36+AF37-AF38</f>
        <v>0</v>
      </c>
      <c r="AG93" s="79"/>
      <c r="AH93" s="80">
        <f>AH36+AH37-AH38</f>
        <v>0</v>
      </c>
      <c r="AI93" s="79"/>
      <c r="AJ93" s="80">
        <f>AJ36+AJ37-AJ38</f>
        <v>0</v>
      </c>
    </row>
    <row r="94" spans="1:36" ht="12">
      <c r="A94" s="81" t="s">
        <v>133</v>
      </c>
      <c r="H94" s="80">
        <f>H38+H39+H40-H41</f>
        <v>0</v>
      </c>
      <c r="I94" s="79"/>
      <c r="J94" s="80">
        <f>J38+J39+J40-J41</f>
        <v>0</v>
      </c>
      <c r="K94" s="79"/>
      <c r="L94" s="80">
        <f>L38+L39+L40-L41</f>
        <v>0</v>
      </c>
      <c r="M94" s="79"/>
      <c r="N94" s="80">
        <f>N38+N39+N40-N41</f>
        <v>0</v>
      </c>
      <c r="O94" s="79"/>
      <c r="P94" s="80">
        <f>P38+P39+P40-P41</f>
        <v>0</v>
      </c>
      <c r="Q94" s="79"/>
      <c r="R94" s="80">
        <f>R38+R39+R40-R41</f>
        <v>0</v>
      </c>
      <c r="S94" s="79"/>
      <c r="T94" s="80">
        <f>T38+T39+T40-T41</f>
        <v>0</v>
      </c>
      <c r="U94" s="79"/>
      <c r="V94" s="80">
        <f>V38+V39+V40-V41</f>
        <v>0</v>
      </c>
      <c r="W94" s="79"/>
      <c r="X94" s="80">
        <f>X38+X39+X40-X41</f>
        <v>0</v>
      </c>
      <c r="Y94" s="79"/>
      <c r="Z94" s="80">
        <f>Z38+Z39+Z40-Z41</f>
        <v>0</v>
      </c>
      <c r="AA94" s="79"/>
      <c r="AB94" s="80">
        <f>AB38+AB39+AB40-AB41</f>
        <v>0</v>
      </c>
      <c r="AC94" s="79"/>
      <c r="AD94" s="80">
        <f>AD38+AD39+AD40-AD41</f>
        <v>0</v>
      </c>
      <c r="AE94" s="79"/>
      <c r="AF94" s="80">
        <f>AF38+AF39+AF40-AF41</f>
        <v>0</v>
      </c>
      <c r="AG94" s="79"/>
      <c r="AH94" s="80">
        <f>AH38+AH39+AH40-AH41</f>
        <v>0</v>
      </c>
      <c r="AI94" s="79"/>
      <c r="AJ94" s="80">
        <f>AJ38+AJ39+AJ40-AJ41</f>
        <v>0</v>
      </c>
    </row>
    <row r="95" spans="1:36" ht="12">
      <c r="A95" s="81" t="s">
        <v>133</v>
      </c>
      <c r="H95" s="80">
        <f>H41+H42-H43</f>
        <v>0</v>
      </c>
      <c r="I95" s="79"/>
      <c r="J95" s="80">
        <f>J41+J42-J43</f>
        <v>0</v>
      </c>
      <c r="K95" s="79"/>
      <c r="L95" s="80">
        <f>L41+L42-L43</f>
        <v>0</v>
      </c>
      <c r="M95" s="79"/>
      <c r="N95" s="80">
        <f>N41+N42-N43</f>
        <v>0</v>
      </c>
      <c r="O95" s="79"/>
      <c r="P95" s="80">
        <f>P41+P42-P43</f>
        <v>0</v>
      </c>
      <c r="Q95" s="79"/>
      <c r="R95" s="80">
        <f>R41+R42-R43</f>
        <v>0</v>
      </c>
      <c r="S95" s="79"/>
      <c r="T95" s="80">
        <f>T41+T42-T43</f>
        <v>0</v>
      </c>
      <c r="U95" s="79"/>
      <c r="V95" s="80">
        <f>V41+V42-V43</f>
        <v>0</v>
      </c>
      <c r="W95" s="79"/>
      <c r="X95" s="80">
        <f>X41+X42-X43</f>
        <v>0</v>
      </c>
      <c r="Y95" s="79"/>
      <c r="Z95" s="80">
        <f>Z41+Z42-Z43</f>
        <v>0</v>
      </c>
      <c r="AA95" s="79"/>
      <c r="AB95" s="80">
        <f>AB41+AB42-AB43</f>
        <v>0</v>
      </c>
      <c r="AC95" s="79"/>
      <c r="AD95" s="80">
        <f>AD41+AD42-AD43</f>
        <v>0</v>
      </c>
      <c r="AE95" s="79"/>
      <c r="AF95" s="80">
        <f>AF41+AF42-AF43</f>
        <v>0</v>
      </c>
      <c r="AG95" s="79"/>
      <c r="AH95" s="80">
        <f>AH41+AH42-AH43</f>
        <v>0</v>
      </c>
      <c r="AI95" s="79"/>
      <c r="AJ95" s="80">
        <f>AJ41+AJ42-AJ43</f>
        <v>0</v>
      </c>
    </row>
  </sheetData>
  <sheetProtection/>
  <mergeCells count="3">
    <mergeCell ref="A1:AG1"/>
    <mergeCell ref="A2:AG2"/>
    <mergeCell ref="A3:AG3"/>
  </mergeCell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8" scale="67" r:id="rId4"/>
  <headerFooter alignWithMargins="0">
    <oddFooter>&amp;C&amp;"Verdana,Regular"&amp;12  37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8"/>
  <sheetViews>
    <sheetView zoomScalePageLayoutView="0" workbookViewId="0" topLeftCell="A1">
      <pane xSplit="1" ySplit="6" topLeftCell="H7" activePane="bottomRight" state="frozen"/>
      <selection pane="topLeft" activeCell="AI40" sqref="AI40"/>
      <selection pane="topRight" activeCell="AI40" sqref="AI40"/>
      <selection pane="bottomLeft" activeCell="AI40" sqref="AI40"/>
      <selection pane="bottomRight" activeCell="AN43" sqref="N13:AN43"/>
    </sheetView>
  </sheetViews>
  <sheetFormatPr defaultColWidth="8.7109375" defaultRowHeight="12.75" outlineLevelCol="1"/>
  <cols>
    <col min="1" max="1" width="67.7109375" style="1" customWidth="1"/>
    <col min="2" max="2" width="1.57421875" style="1" hidden="1" customWidth="1" outlineLevel="1"/>
    <col min="3" max="3" width="1.57421875" style="3" hidden="1" customWidth="1" outlineLevel="1"/>
    <col min="4" max="4" width="1.57421875" style="1" hidden="1" customWidth="1" outlineLevel="1"/>
    <col min="5" max="5" width="1.57421875" style="3" hidden="1" customWidth="1" outlineLevel="1"/>
    <col min="6" max="6" width="9.57421875" style="1" hidden="1" customWidth="1" outlineLevel="1"/>
    <col min="7" max="7" width="8.28125" style="3" hidden="1" customWidth="1" outlineLevel="1"/>
    <col min="8" max="8" width="8.28125" style="1" bestFit="1" customWidth="1" collapsed="1"/>
    <col min="9" max="9" width="8.57421875" style="3" bestFit="1" customWidth="1"/>
    <col min="10" max="10" width="8.28125" style="1" bestFit="1" customWidth="1"/>
    <col min="11" max="11" width="8.57421875" style="3" bestFit="1" customWidth="1"/>
    <col min="12" max="12" width="9.57421875" style="1" bestFit="1" customWidth="1"/>
    <col min="13" max="13" width="8.57421875" style="3" bestFit="1" customWidth="1"/>
    <col min="14" max="14" width="8.28125" style="1" bestFit="1" customWidth="1"/>
    <col min="15" max="15" width="8.57421875" style="3" bestFit="1" customWidth="1"/>
    <col min="16" max="16" width="8.28125" style="1" bestFit="1" customWidth="1"/>
    <col min="17" max="17" width="8.57421875" style="3" bestFit="1" customWidth="1"/>
    <col min="18" max="18" width="9.57421875" style="1" bestFit="1" customWidth="1"/>
    <col min="19" max="19" width="8.57421875" style="3" bestFit="1" customWidth="1"/>
    <col min="20" max="20" width="8.28125" style="1" bestFit="1" customWidth="1"/>
    <col min="21" max="21" width="8.57421875" style="3" bestFit="1" customWidth="1"/>
    <col min="22" max="22" width="8.28125" style="1" bestFit="1" customWidth="1"/>
    <col min="23" max="23" width="9.421875" style="3" bestFit="1" customWidth="1"/>
    <col min="24" max="24" width="9.57421875" style="1" bestFit="1" customWidth="1"/>
    <col min="25" max="25" width="9.421875" style="3" bestFit="1" customWidth="1"/>
    <col min="26" max="26" width="8.28125" style="7" bestFit="1" customWidth="1"/>
    <col min="27" max="27" width="9.421875" style="6" bestFit="1" customWidth="1"/>
    <col min="28" max="28" width="8.28125" style="7" bestFit="1" customWidth="1"/>
    <col min="29" max="29" width="8.57421875" style="3" bestFit="1" customWidth="1"/>
    <col min="30" max="30" width="9.57421875" style="1" bestFit="1" customWidth="1"/>
    <col min="31" max="31" width="8.57421875" style="3" bestFit="1" customWidth="1"/>
    <col min="32" max="32" width="8.28125" style="7" bestFit="1" customWidth="1"/>
    <col min="33" max="33" width="8.57421875" style="6" bestFit="1" customWidth="1"/>
    <col min="34" max="34" width="8.28125" style="7" bestFit="1" customWidth="1"/>
    <col min="35" max="35" width="9.8515625" style="3" bestFit="1" customWidth="1"/>
    <col min="36" max="36" width="9.57421875" style="1" bestFit="1" customWidth="1"/>
    <col min="37" max="37" width="9.8515625" style="3" bestFit="1" customWidth="1"/>
    <col min="38" max="16384" width="8.7109375" style="1" customWidth="1"/>
  </cols>
  <sheetData>
    <row r="1" spans="1:37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72"/>
      <c r="AI1" s="72"/>
      <c r="AJ1" s="72"/>
      <c r="AK1" s="72"/>
    </row>
    <row r="2" spans="1:33" s="2" customFormat="1" ht="12.75">
      <c r="A2" s="96" t="s">
        <v>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1:33" s="2" customFormat="1" ht="12">
      <c r="A3" s="96" t="str">
        <f>'P&amp;L'!A3:Y3</f>
        <v>Full year ended 30 June 2011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</row>
    <row r="4" ht="6" customHeight="1"/>
    <row r="5" spans="1:37" s="7" customFormat="1" ht="20.25" customHeight="1">
      <c r="A5" s="17" t="s">
        <v>102</v>
      </c>
      <c r="B5" s="50" t="s">
        <v>1</v>
      </c>
      <c r="C5" s="50" t="s">
        <v>101</v>
      </c>
      <c r="D5" s="50" t="s">
        <v>3</v>
      </c>
      <c r="E5" s="50" t="s">
        <v>101</v>
      </c>
      <c r="F5" s="50" t="s">
        <v>4</v>
      </c>
      <c r="G5" s="50" t="s">
        <v>101</v>
      </c>
      <c r="H5" s="50" t="s">
        <v>1</v>
      </c>
      <c r="I5" s="50" t="s">
        <v>101</v>
      </c>
      <c r="J5" s="50" t="s">
        <v>3</v>
      </c>
      <c r="K5" s="50" t="s">
        <v>101</v>
      </c>
      <c r="L5" s="50" t="s">
        <v>4</v>
      </c>
      <c r="M5" s="50" t="s">
        <v>101</v>
      </c>
      <c r="N5" s="50" t="s">
        <v>1</v>
      </c>
      <c r="O5" s="50" t="s">
        <v>101</v>
      </c>
      <c r="P5" s="50" t="s">
        <v>3</v>
      </c>
      <c r="Q5" s="50" t="s">
        <v>101</v>
      </c>
      <c r="R5" s="50" t="s">
        <v>4</v>
      </c>
      <c r="S5" s="50" t="s">
        <v>101</v>
      </c>
      <c r="T5" s="50" t="s">
        <v>1</v>
      </c>
      <c r="U5" s="50" t="s">
        <v>101</v>
      </c>
      <c r="V5" s="50" t="s">
        <v>3</v>
      </c>
      <c r="W5" s="50" t="s">
        <v>101</v>
      </c>
      <c r="X5" s="50" t="s">
        <v>4</v>
      </c>
      <c r="Y5" s="50" t="s">
        <v>101</v>
      </c>
      <c r="Z5" s="50" t="s">
        <v>1</v>
      </c>
      <c r="AA5" s="50" t="s">
        <v>101</v>
      </c>
      <c r="AB5" s="50" t="s">
        <v>3</v>
      </c>
      <c r="AC5" s="50" t="s">
        <v>101</v>
      </c>
      <c r="AD5" s="50" t="s">
        <v>4</v>
      </c>
      <c r="AE5" s="50" t="s">
        <v>101</v>
      </c>
      <c r="AF5" s="50" t="s">
        <v>1</v>
      </c>
      <c r="AG5" s="50" t="s">
        <v>101</v>
      </c>
      <c r="AH5" s="50" t="s">
        <v>3</v>
      </c>
      <c r="AI5" s="50" t="s">
        <v>101</v>
      </c>
      <c r="AJ5" s="50" t="s">
        <v>4</v>
      </c>
      <c r="AK5" s="50" t="s">
        <v>101</v>
      </c>
    </row>
    <row r="6" spans="1:37" s="7" customFormat="1" ht="15" customHeight="1">
      <c r="A6" s="53"/>
      <c r="B6" s="51" t="s">
        <v>5</v>
      </c>
      <c r="C6" s="52" t="s">
        <v>2</v>
      </c>
      <c r="D6" s="51" t="s">
        <v>6</v>
      </c>
      <c r="E6" s="52" t="s">
        <v>2</v>
      </c>
      <c r="F6" s="51" t="s">
        <v>6</v>
      </c>
      <c r="G6" s="52" t="s">
        <v>2</v>
      </c>
      <c r="H6" s="51" t="s">
        <v>7</v>
      </c>
      <c r="I6" s="52" t="s">
        <v>2</v>
      </c>
      <c r="J6" s="51" t="s">
        <v>8</v>
      </c>
      <c r="K6" s="52" t="s">
        <v>2</v>
      </c>
      <c r="L6" s="51" t="s">
        <v>8</v>
      </c>
      <c r="M6" s="52" t="s">
        <v>2</v>
      </c>
      <c r="N6" s="51" t="s">
        <v>34</v>
      </c>
      <c r="O6" s="52" t="s">
        <v>2</v>
      </c>
      <c r="P6" s="51" t="s">
        <v>47</v>
      </c>
      <c r="Q6" s="52" t="s">
        <v>2</v>
      </c>
      <c r="R6" s="51" t="s">
        <v>47</v>
      </c>
      <c r="S6" s="52" t="s">
        <v>2</v>
      </c>
      <c r="T6" s="51" t="s">
        <v>59</v>
      </c>
      <c r="U6" s="52" t="s">
        <v>2</v>
      </c>
      <c r="V6" s="51" t="s">
        <v>68</v>
      </c>
      <c r="W6" s="52" t="s">
        <v>2</v>
      </c>
      <c r="X6" s="51" t="s">
        <v>68</v>
      </c>
      <c r="Y6" s="52" t="s">
        <v>2</v>
      </c>
      <c r="Z6" s="51" t="s">
        <v>93</v>
      </c>
      <c r="AA6" s="52" t="s">
        <v>2</v>
      </c>
      <c r="AB6" s="51" t="s">
        <v>97</v>
      </c>
      <c r="AC6" s="52" t="s">
        <v>2</v>
      </c>
      <c r="AD6" s="51" t="s">
        <v>97</v>
      </c>
      <c r="AE6" s="52" t="s">
        <v>2</v>
      </c>
      <c r="AF6" s="51" t="s">
        <v>113</v>
      </c>
      <c r="AG6" s="52" t="s">
        <v>2</v>
      </c>
      <c r="AH6" s="51" t="s">
        <v>131</v>
      </c>
      <c r="AI6" s="52" t="s">
        <v>2</v>
      </c>
      <c r="AJ6" s="51" t="s">
        <v>131</v>
      </c>
      <c r="AK6" s="52" t="s">
        <v>2</v>
      </c>
    </row>
    <row r="7" spans="1:37" ht="6" customHeight="1">
      <c r="A7" s="25"/>
      <c r="B7" s="25"/>
      <c r="C7" s="56"/>
      <c r="D7" s="25"/>
      <c r="E7" s="56"/>
      <c r="F7" s="25"/>
      <c r="G7" s="56"/>
      <c r="H7" s="25"/>
      <c r="I7" s="56"/>
      <c r="J7" s="25"/>
      <c r="K7" s="56"/>
      <c r="L7" s="25"/>
      <c r="M7" s="56"/>
      <c r="N7" s="26"/>
      <c r="O7" s="56"/>
      <c r="P7" s="25"/>
      <c r="Q7" s="56"/>
      <c r="R7" s="25"/>
      <c r="S7" s="56"/>
      <c r="T7" s="25"/>
      <c r="U7" s="56"/>
      <c r="V7" s="25"/>
      <c r="W7" s="56"/>
      <c r="X7" s="26"/>
      <c r="Y7" s="56"/>
      <c r="Z7" s="26"/>
      <c r="AA7" s="57"/>
      <c r="AB7" s="26"/>
      <c r="AC7" s="56"/>
      <c r="AD7" s="26"/>
      <c r="AE7" s="56"/>
      <c r="AF7" s="26"/>
      <c r="AG7" s="57"/>
      <c r="AH7" s="26"/>
      <c r="AI7" s="56"/>
      <c r="AJ7" s="26"/>
      <c r="AK7" s="56"/>
    </row>
    <row r="8" spans="1:37" s="4" customFormat="1" ht="15" customHeight="1">
      <c r="A8" s="21"/>
      <c r="B8" s="43"/>
      <c r="C8" s="58"/>
      <c r="D8" s="43"/>
      <c r="E8" s="58"/>
      <c r="F8" s="43"/>
      <c r="G8" s="58"/>
      <c r="H8" s="59"/>
      <c r="I8" s="58"/>
      <c r="J8" s="59"/>
      <c r="K8" s="58"/>
      <c r="L8" s="59"/>
      <c r="M8" s="58"/>
      <c r="N8" s="59"/>
      <c r="O8" s="58"/>
      <c r="P8" s="59"/>
      <c r="Q8" s="58"/>
      <c r="R8" s="59"/>
      <c r="S8" s="58"/>
      <c r="T8" s="59"/>
      <c r="U8" s="58"/>
      <c r="V8" s="59"/>
      <c r="W8" s="58"/>
      <c r="X8" s="59"/>
      <c r="Y8" s="58"/>
      <c r="Z8" s="59"/>
      <c r="AA8" s="58"/>
      <c r="AB8" s="59"/>
      <c r="AC8" s="58"/>
      <c r="AD8" s="59"/>
      <c r="AE8" s="58"/>
      <c r="AF8" s="59"/>
      <c r="AG8" s="58"/>
      <c r="AH8" s="59"/>
      <c r="AI8" s="58"/>
      <c r="AJ8" s="59"/>
      <c r="AK8" s="58"/>
    </row>
    <row r="9" spans="1:37" s="4" customFormat="1" ht="15" customHeight="1">
      <c r="A9" s="54" t="s">
        <v>31</v>
      </c>
      <c r="B9" s="43"/>
      <c r="C9" s="58"/>
      <c r="D9" s="43"/>
      <c r="E9" s="58"/>
      <c r="F9" s="43"/>
      <c r="G9" s="58"/>
      <c r="H9" s="59"/>
      <c r="I9" s="58"/>
      <c r="J9" s="59"/>
      <c r="K9" s="58"/>
      <c r="L9" s="59"/>
      <c r="M9" s="58"/>
      <c r="N9" s="59"/>
      <c r="O9" s="58"/>
      <c r="P9" s="59"/>
      <c r="Q9" s="58"/>
      <c r="R9" s="59"/>
      <c r="S9" s="58"/>
      <c r="T9" s="59"/>
      <c r="U9" s="58"/>
      <c r="V9" s="59"/>
      <c r="W9" s="58"/>
      <c r="X9" s="59"/>
      <c r="Y9" s="58"/>
      <c r="Z9" s="59"/>
      <c r="AA9" s="58"/>
      <c r="AB9" s="59"/>
      <c r="AC9" s="58"/>
      <c r="AD9" s="59"/>
      <c r="AE9" s="58"/>
      <c r="AF9" s="59"/>
      <c r="AG9" s="58"/>
      <c r="AH9" s="59"/>
      <c r="AI9" s="58"/>
      <c r="AJ9" s="59"/>
      <c r="AK9" s="58"/>
    </row>
    <row r="10" spans="1:37" s="4" customFormat="1" ht="15" customHeight="1">
      <c r="A10" s="21" t="s">
        <v>50</v>
      </c>
      <c r="B10" s="43"/>
      <c r="C10" s="58"/>
      <c r="D10" s="43"/>
      <c r="E10" s="58"/>
      <c r="F10" s="43"/>
      <c r="G10" s="58"/>
      <c r="H10" s="59"/>
      <c r="I10" s="58"/>
      <c r="J10" s="59"/>
      <c r="K10" s="58"/>
      <c r="L10" s="59"/>
      <c r="M10" s="58"/>
      <c r="N10" s="59"/>
      <c r="O10" s="58"/>
      <c r="P10" s="59"/>
      <c r="Q10" s="58"/>
      <c r="R10" s="59"/>
      <c r="S10" s="58"/>
      <c r="T10" s="59"/>
      <c r="U10" s="58"/>
      <c r="V10" s="59"/>
      <c r="W10" s="58"/>
      <c r="X10" s="59"/>
      <c r="Y10" s="58"/>
      <c r="Z10" s="59"/>
      <c r="AA10" s="58"/>
      <c r="AB10" s="59"/>
      <c r="AC10" s="58"/>
      <c r="AD10" s="59"/>
      <c r="AE10" s="58"/>
      <c r="AF10" s="59"/>
      <c r="AG10" s="58"/>
      <c r="AH10" s="59"/>
      <c r="AI10" s="58"/>
      <c r="AJ10" s="59"/>
      <c r="AK10" s="58"/>
    </row>
    <row r="11" spans="1:37" s="4" customFormat="1" ht="15" customHeight="1">
      <c r="A11" s="22" t="s">
        <v>72</v>
      </c>
      <c r="B11" s="59">
        <f>'[1]Physicals'!B9</f>
        <v>7885</v>
      </c>
      <c r="C11" s="32"/>
      <c r="D11" s="59">
        <f>'[1]Physicals'!C9</f>
        <v>7781</v>
      </c>
      <c r="E11" s="32"/>
      <c r="F11" s="59">
        <f>'[1]Physicals'!P9</f>
        <v>7781</v>
      </c>
      <c r="G11" s="32"/>
      <c r="H11" s="59">
        <f>'[1]Physicals'!D9</f>
        <v>7739</v>
      </c>
      <c r="I11" s="32">
        <f aca="true" t="shared" si="0" ref="I11:I19">IF(B11=0,"n/m",(H11-B11)/B11)</f>
        <v>-0.018516169942929612</v>
      </c>
      <c r="J11" s="59">
        <f>'[1]Physicals'!E9</f>
        <v>7777.16</v>
      </c>
      <c r="K11" s="32">
        <f aca="true" t="shared" si="1" ref="K11:K19">IF(D11=0,"n/m",(J11-D11)/D11)</f>
        <v>-0.000493509831641196</v>
      </c>
      <c r="L11" s="59">
        <f>'[1]Physicals'!Q9</f>
        <v>7777.16</v>
      </c>
      <c r="M11" s="32">
        <f aca="true" t="shared" si="2" ref="M11:M19">IF(F11=0,"n/m",(L11-F11)/F11)</f>
        <v>-0.000493509831641196</v>
      </c>
      <c r="N11" s="59">
        <f>'[1]Physicals'!F9</f>
        <v>7825.629999999999</v>
      </c>
      <c r="O11" s="32">
        <f aca="true" t="shared" si="3" ref="O11:O19">IF(H11=0,"n/m",(N11-H11)/H11)</f>
        <v>0.011193952707067993</v>
      </c>
      <c r="P11" s="59">
        <f>'[1]Physicals'!G9</f>
        <v>7865</v>
      </c>
      <c r="Q11" s="32">
        <f aca="true" t="shared" si="4" ref="Q11:Q19">IF(J11=0,"n/m",(P11-J11)/J11)</f>
        <v>0.011294611400562692</v>
      </c>
      <c r="R11" s="59">
        <f>'[1]Physicals'!R9</f>
        <v>7865</v>
      </c>
      <c r="S11" s="32">
        <f aca="true" t="shared" si="5" ref="S11:S19">IF(L11=0,"n/m",(R11-L11)/L11)</f>
        <v>0.011294611400562692</v>
      </c>
      <c r="T11" s="59">
        <f>'[1]Physicals'!H9</f>
        <v>7829</v>
      </c>
      <c r="U11" s="32">
        <f aca="true" t="shared" si="6" ref="U11:U19">IF(N11=0,"n/m",(T11-N11)/N11)</f>
        <v>0.0004306362554836864</v>
      </c>
      <c r="V11" s="59">
        <f>'[1]Physicals'!I9</f>
        <v>7733</v>
      </c>
      <c r="W11" s="32">
        <f aca="true" t="shared" si="7" ref="W11:W19">IF(P11=0,"n/m",(V11-P11)/P11)</f>
        <v>-0.016783216783216783</v>
      </c>
      <c r="X11" s="59">
        <f>'[1]Physicals'!S9</f>
        <v>7733</v>
      </c>
      <c r="Y11" s="32">
        <f aca="true" t="shared" si="8" ref="Y11:Y19">IF(R11=0,"n/m",(X11-R11)/R11)</f>
        <v>-0.016783216783216783</v>
      </c>
      <c r="Z11" s="59">
        <f>'[1]Physicals'!J9</f>
        <v>7545</v>
      </c>
      <c r="AA11" s="32">
        <f aca="true" t="shared" si="9" ref="AA11:AA19">IF(T11=0,"n/m",(Z11-T11)/T11)</f>
        <v>-0.03627538638395708</v>
      </c>
      <c r="AB11" s="59">
        <f>'[1]Physicals'!K9</f>
        <v>7407</v>
      </c>
      <c r="AC11" s="32">
        <f aca="true" t="shared" si="10" ref="AC11:AC19">IF(V11=0,"n/m",(AB11-V11)/V11)</f>
        <v>-0.042156989525410575</v>
      </c>
      <c r="AD11" s="59">
        <f>'[1]Physicals'!T9</f>
        <v>7407</v>
      </c>
      <c r="AE11" s="32">
        <f aca="true" t="shared" si="11" ref="AE11:AE19">IF(X11=0,"n/m",(AD11-X11)/X11)</f>
        <v>-0.042156989525410575</v>
      </c>
      <c r="AF11" s="59">
        <f>'[1]Physicals'!L9</f>
        <v>7298</v>
      </c>
      <c r="AG11" s="32">
        <f aca="true" t="shared" si="12" ref="AG11:AG19">IF(Z11=0,"n/m",(AF11-Z11)/Z11)</f>
        <v>-0.03273691186216037</v>
      </c>
      <c r="AH11" s="59">
        <f>'[1]Physicals'!M9</f>
        <v>7158</v>
      </c>
      <c r="AI11" s="32">
        <f aca="true" t="shared" si="13" ref="AI11:AI19">IF(AB11=0,"n/m",(AH11-AB11)/AB11)</f>
        <v>-0.033616848926690965</v>
      </c>
      <c r="AJ11" s="82">
        <f>'[1]Physicals'!U9</f>
        <v>7158</v>
      </c>
      <c r="AK11" s="32">
        <f aca="true" t="shared" si="14" ref="AK11:AK19">IF(AD11=0,"n/m",(AJ11-AD11)/AD11)</f>
        <v>-0.033616848926690965</v>
      </c>
    </row>
    <row r="12" spans="1:37" s="4" customFormat="1" ht="15" customHeight="1">
      <c r="A12" s="22" t="s">
        <v>73</v>
      </c>
      <c r="B12" s="59">
        <f>'[1]Physicals'!B10</f>
        <v>2143</v>
      </c>
      <c r="C12" s="32"/>
      <c r="D12" s="59">
        <f>'[1]Physicals'!C10</f>
        <v>2160</v>
      </c>
      <c r="E12" s="32"/>
      <c r="F12" s="59">
        <f>'[1]Physicals'!P10</f>
        <v>2160</v>
      </c>
      <c r="G12" s="32"/>
      <c r="H12" s="59">
        <f>'[1]Physicals'!D10</f>
        <v>2118</v>
      </c>
      <c r="I12" s="32">
        <f t="shared" si="0"/>
        <v>-0.011665888940737284</v>
      </c>
      <c r="J12" s="59">
        <f>'[1]Physicals'!E10</f>
        <v>1981.21</v>
      </c>
      <c r="K12" s="32">
        <f t="shared" si="1"/>
        <v>-0.08277314814814814</v>
      </c>
      <c r="L12" s="59">
        <f>'[1]Physicals'!Q10</f>
        <v>1981.21</v>
      </c>
      <c r="M12" s="32">
        <f t="shared" si="2"/>
        <v>-0.08277314814814814</v>
      </c>
      <c r="N12" s="59">
        <f>'[1]Physicals'!F10</f>
        <v>1730.34</v>
      </c>
      <c r="O12" s="32">
        <f t="shared" si="3"/>
        <v>-0.18303116147308784</v>
      </c>
      <c r="P12" s="59">
        <f>'[1]Physicals'!G10</f>
        <v>1496</v>
      </c>
      <c r="Q12" s="32">
        <f t="shared" si="4"/>
        <v>-0.24490589084448394</v>
      </c>
      <c r="R12" s="59">
        <f>'[1]Physicals'!R10</f>
        <v>1496</v>
      </c>
      <c r="S12" s="32">
        <f t="shared" si="5"/>
        <v>-0.24490589084448394</v>
      </c>
      <c r="T12" s="59">
        <f>'[1]Physicals'!H10</f>
        <v>1341.26</v>
      </c>
      <c r="U12" s="32">
        <f t="shared" si="6"/>
        <v>-0.22485754244830491</v>
      </c>
      <c r="V12" s="59">
        <f>'[1]Physicals'!I10</f>
        <v>1285</v>
      </c>
      <c r="W12" s="32">
        <f t="shared" si="7"/>
        <v>-0.1410427807486631</v>
      </c>
      <c r="X12" s="59">
        <f>'[1]Physicals'!S10</f>
        <v>1285</v>
      </c>
      <c r="Y12" s="32">
        <f t="shared" si="8"/>
        <v>-0.1410427807486631</v>
      </c>
      <c r="Z12" s="59">
        <f>'[1]Physicals'!J10</f>
        <v>1263</v>
      </c>
      <c r="AA12" s="32">
        <f t="shared" si="9"/>
        <v>-0.058348120424078845</v>
      </c>
      <c r="AB12" s="59">
        <f>'[1]Physicals'!K10</f>
        <v>1253</v>
      </c>
      <c r="AC12" s="32">
        <f t="shared" si="10"/>
        <v>-0.024902723735408562</v>
      </c>
      <c r="AD12" s="59">
        <f>'[1]Physicals'!T10</f>
        <v>1253</v>
      </c>
      <c r="AE12" s="32">
        <f t="shared" si="11"/>
        <v>-0.024902723735408562</v>
      </c>
      <c r="AF12" s="59">
        <f>'[1]Physicals'!L10</f>
        <v>1235</v>
      </c>
      <c r="AG12" s="32">
        <f t="shared" si="12"/>
        <v>-0.022169437846397466</v>
      </c>
      <c r="AH12" s="59">
        <f>'[1]Physicals'!M10</f>
        <v>1212</v>
      </c>
      <c r="AI12" s="32">
        <f t="shared" si="13"/>
        <v>-0.03272146847565842</v>
      </c>
      <c r="AJ12" s="82">
        <f>'[1]Physicals'!U10</f>
        <v>1212</v>
      </c>
      <c r="AK12" s="32">
        <f t="shared" si="14"/>
        <v>-0.03272146847565842</v>
      </c>
    </row>
    <row r="13" spans="1:37" s="4" customFormat="1" ht="15" customHeight="1">
      <c r="A13" s="21" t="s">
        <v>74</v>
      </c>
      <c r="B13" s="60">
        <f>'[1]Physicals'!B11</f>
        <v>10028</v>
      </c>
      <c r="C13" s="37"/>
      <c r="D13" s="60">
        <f>'[1]Physicals'!C11</f>
        <v>9941</v>
      </c>
      <c r="E13" s="37"/>
      <c r="F13" s="60">
        <f>'[1]Physicals'!P11</f>
        <v>9941</v>
      </c>
      <c r="G13" s="37"/>
      <c r="H13" s="60">
        <f>'[1]Physicals'!D11</f>
        <v>9857</v>
      </c>
      <c r="I13" s="37">
        <f t="shared" si="0"/>
        <v>-0.017052253689668926</v>
      </c>
      <c r="J13" s="60">
        <f>'[1]Physicals'!E11</f>
        <v>9758.369999999999</v>
      </c>
      <c r="K13" s="37">
        <f t="shared" si="1"/>
        <v>-0.018371391208128057</v>
      </c>
      <c r="L13" s="60">
        <f>'[1]Physicals'!Q11</f>
        <v>9758.369999999999</v>
      </c>
      <c r="M13" s="37">
        <f t="shared" si="2"/>
        <v>-0.018371391208128057</v>
      </c>
      <c r="N13" s="60">
        <f>'[1]Physicals'!F11</f>
        <v>9555.97</v>
      </c>
      <c r="O13" s="37">
        <f t="shared" si="3"/>
        <v>-0.030539717966927123</v>
      </c>
      <c r="P13" s="60">
        <f>'[1]Physicals'!G11</f>
        <v>9361</v>
      </c>
      <c r="Q13" s="37">
        <f t="shared" si="4"/>
        <v>-0.04072094007503292</v>
      </c>
      <c r="R13" s="60">
        <f>'[1]Physicals'!R11</f>
        <v>9361</v>
      </c>
      <c r="S13" s="37">
        <f t="shared" si="5"/>
        <v>-0.04072094007503292</v>
      </c>
      <c r="T13" s="60">
        <f>'[1]Physicals'!H11</f>
        <v>9170.2</v>
      </c>
      <c r="U13" s="37">
        <f t="shared" si="6"/>
        <v>-0.04036952815883669</v>
      </c>
      <c r="V13" s="60">
        <f>'[1]Physicals'!I11</f>
        <v>9018</v>
      </c>
      <c r="W13" s="37">
        <f t="shared" si="7"/>
        <v>-0.03664138446747142</v>
      </c>
      <c r="X13" s="60">
        <f>'[1]Physicals'!S11</f>
        <v>9018</v>
      </c>
      <c r="Y13" s="37">
        <f t="shared" si="8"/>
        <v>-0.03664138446747142</v>
      </c>
      <c r="Z13" s="60">
        <f>'[1]Physicals'!J11</f>
        <v>8808</v>
      </c>
      <c r="AA13" s="37">
        <f t="shared" si="9"/>
        <v>-0.03949750278074641</v>
      </c>
      <c r="AB13" s="60">
        <f>'[1]Physicals'!K11</f>
        <v>8660</v>
      </c>
      <c r="AC13" s="37">
        <f t="shared" si="10"/>
        <v>-0.039698381015746284</v>
      </c>
      <c r="AD13" s="60">
        <f>'[1]Physicals'!T11</f>
        <v>8660</v>
      </c>
      <c r="AE13" s="37">
        <f t="shared" si="11"/>
        <v>-0.039698381015746284</v>
      </c>
      <c r="AF13" s="73">
        <f>'[1]Physicals'!L11</f>
        <v>8533</v>
      </c>
      <c r="AG13" s="37">
        <f t="shared" si="12"/>
        <v>-0.031221616712079927</v>
      </c>
      <c r="AH13" s="60">
        <f>'[1]Physicals'!M11</f>
        <v>8370</v>
      </c>
      <c r="AI13" s="37">
        <f t="shared" si="13"/>
        <v>-0.03348729792147806</v>
      </c>
      <c r="AJ13" s="83">
        <f>'[1]Physicals'!U11</f>
        <v>8370</v>
      </c>
      <c r="AK13" s="37">
        <f t="shared" si="14"/>
        <v>-0.03348729792147806</v>
      </c>
    </row>
    <row r="14" spans="1:37" s="4" customFormat="1" ht="15" customHeight="1">
      <c r="A14" s="25" t="s">
        <v>58</v>
      </c>
      <c r="B14" s="59">
        <f>'[1]Physicals'!B20</f>
        <v>81.629</v>
      </c>
      <c r="C14" s="32"/>
      <c r="D14" s="59">
        <f>'[1]Physicals'!C20</f>
        <v>120.186</v>
      </c>
      <c r="E14" s="32"/>
      <c r="F14" s="59">
        <f>'[1]Physicals'!P20</f>
        <v>120.186</v>
      </c>
      <c r="G14" s="32"/>
      <c r="H14" s="59">
        <f>'[1]Physicals'!D20</f>
        <v>163.291</v>
      </c>
      <c r="I14" s="32">
        <f t="shared" si="0"/>
        <v>1.0004042680909968</v>
      </c>
      <c r="J14" s="59">
        <f>'[1]Physicals'!E20</f>
        <v>239.404</v>
      </c>
      <c r="K14" s="32">
        <f t="shared" si="1"/>
        <v>0.9919458173164927</v>
      </c>
      <c r="L14" s="59">
        <f>'[1]Physicals'!Q20</f>
        <v>239</v>
      </c>
      <c r="M14" s="32">
        <f t="shared" si="2"/>
        <v>0.9885843609072603</v>
      </c>
      <c r="N14" s="59">
        <f>'[1]Physicals'!F20</f>
        <v>391</v>
      </c>
      <c r="O14" s="32">
        <f t="shared" si="3"/>
        <v>1.3944981658511493</v>
      </c>
      <c r="P14" s="59">
        <f>'[1]Physicals'!G20</f>
        <v>527</v>
      </c>
      <c r="Q14" s="32">
        <f t="shared" si="4"/>
        <v>1.2012998947386009</v>
      </c>
      <c r="R14" s="59">
        <f>'[1]Physicals'!R20</f>
        <v>527</v>
      </c>
      <c r="S14" s="32">
        <f t="shared" si="5"/>
        <v>1.205020920502092</v>
      </c>
      <c r="T14" s="59">
        <f>'[1]Physicals'!H20</f>
        <v>615</v>
      </c>
      <c r="U14" s="32">
        <f t="shared" si="6"/>
        <v>0.5728900255754475</v>
      </c>
      <c r="V14" s="59">
        <f>'[1]Physicals'!I20</f>
        <v>698</v>
      </c>
      <c r="W14" s="32">
        <f t="shared" si="7"/>
        <v>0.32447817836812143</v>
      </c>
      <c r="X14" s="59">
        <f>'[1]Physicals'!S20</f>
        <v>698</v>
      </c>
      <c r="Y14" s="32">
        <f t="shared" si="8"/>
        <v>0.32447817836812143</v>
      </c>
      <c r="Z14" s="59">
        <f>'[1]Physicals'!J20</f>
        <v>770</v>
      </c>
      <c r="AA14" s="32">
        <f t="shared" si="9"/>
        <v>0.25203252032520324</v>
      </c>
      <c r="AB14" s="59">
        <f>'[1]Physicals'!K20</f>
        <v>831</v>
      </c>
      <c r="AC14" s="32">
        <f t="shared" si="10"/>
        <v>0.19054441260744986</v>
      </c>
      <c r="AD14" s="59">
        <f>'[1]Physicals'!T20</f>
        <v>831</v>
      </c>
      <c r="AE14" s="32">
        <f t="shared" si="11"/>
        <v>0.19054441260744986</v>
      </c>
      <c r="AF14" s="59">
        <f>'[1]Physicals'!L20</f>
        <v>914</v>
      </c>
      <c r="AG14" s="32">
        <f t="shared" si="12"/>
        <v>0.18701298701298702</v>
      </c>
      <c r="AH14" s="59">
        <f>'[1]Physicals'!M20</f>
        <v>1001</v>
      </c>
      <c r="AI14" s="32">
        <f t="shared" si="13"/>
        <v>0.2045728038507822</v>
      </c>
      <c r="AJ14" s="82">
        <f>'[1]Physicals'!U20</f>
        <v>1001</v>
      </c>
      <c r="AK14" s="32">
        <f t="shared" si="14"/>
        <v>0.2045728038507822</v>
      </c>
    </row>
    <row r="15" spans="1:37" s="4" customFormat="1" ht="15" customHeight="1">
      <c r="A15" s="25" t="s">
        <v>48</v>
      </c>
      <c r="B15" s="59">
        <f>'[1]Physicals'!B38</f>
        <v>3882</v>
      </c>
      <c r="C15" s="32"/>
      <c r="D15" s="59">
        <f>'[1]Physicals'!C38</f>
        <v>3550</v>
      </c>
      <c r="E15" s="32"/>
      <c r="F15" s="59">
        <f>'[1]Physicals'!P38</f>
        <v>7432</v>
      </c>
      <c r="G15" s="32"/>
      <c r="H15" s="59">
        <f>'[1]Physicals'!D38</f>
        <v>3390</v>
      </c>
      <c r="I15" s="32">
        <f t="shared" si="0"/>
        <v>-0.1267387944358578</v>
      </c>
      <c r="J15" s="59">
        <f>'[1]Physicals'!E38</f>
        <v>3138.070637</v>
      </c>
      <c r="K15" s="32">
        <f t="shared" si="1"/>
        <v>-0.11603644028169019</v>
      </c>
      <c r="L15" s="59">
        <f>'[1]Physicals'!Q38</f>
        <v>6528</v>
      </c>
      <c r="M15" s="32">
        <f t="shared" si="2"/>
        <v>-0.1216361679224973</v>
      </c>
      <c r="N15" s="59">
        <f>'[1]Physicals'!F38</f>
        <v>2991</v>
      </c>
      <c r="O15" s="32">
        <f t="shared" si="3"/>
        <v>-0.11769911504424779</v>
      </c>
      <c r="P15" s="59">
        <f>'[1]Physicals'!G38</f>
        <v>2689</v>
      </c>
      <c r="Q15" s="32">
        <f t="shared" si="4"/>
        <v>-0.14310405626474743</v>
      </c>
      <c r="R15" s="59">
        <f>'[1]Physicals'!R38</f>
        <v>5680</v>
      </c>
      <c r="S15" s="32">
        <f t="shared" si="5"/>
        <v>-0.12990196078431374</v>
      </c>
      <c r="T15" s="59">
        <f>'[1]Physicals'!H38</f>
        <v>2501</v>
      </c>
      <c r="U15" s="32">
        <f t="shared" si="6"/>
        <v>-0.16382480775660313</v>
      </c>
      <c r="V15" s="59">
        <f>'[1]Physicals'!I38</f>
        <v>2343</v>
      </c>
      <c r="W15" s="32">
        <f t="shared" si="7"/>
        <v>-0.12867236891037562</v>
      </c>
      <c r="X15" s="59">
        <f>'[1]Physicals'!S38</f>
        <v>4844</v>
      </c>
      <c r="Y15" s="32">
        <f t="shared" si="8"/>
        <v>-0.1471830985915493</v>
      </c>
      <c r="Z15" s="59">
        <f>'[1]Physicals'!J38</f>
        <v>2176</v>
      </c>
      <c r="AA15" s="32">
        <f t="shared" si="9"/>
        <v>-0.12994802079168333</v>
      </c>
      <c r="AB15" s="59">
        <f>'[1]Physicals'!K38</f>
        <v>1958</v>
      </c>
      <c r="AC15" s="32">
        <f t="shared" si="10"/>
        <v>-0.1643192488262911</v>
      </c>
      <c r="AD15" s="59">
        <f>'[1]Physicals'!T38</f>
        <v>4134</v>
      </c>
      <c r="AE15" s="32">
        <f t="shared" si="11"/>
        <v>-0.14657308009909165</v>
      </c>
      <c r="AF15" s="59">
        <f>'[1]Physicals'!L38</f>
        <v>1872</v>
      </c>
      <c r="AG15" s="32">
        <f t="shared" si="12"/>
        <v>-0.13970588235294118</v>
      </c>
      <c r="AH15" s="59">
        <f>'[1]Physicals'!M38</f>
        <v>1698</v>
      </c>
      <c r="AI15" s="32">
        <f t="shared" si="13"/>
        <v>-0.13278855975485188</v>
      </c>
      <c r="AJ15" s="82">
        <f>'[1]Physicals'!U38</f>
        <v>3570</v>
      </c>
      <c r="AK15" s="32">
        <f t="shared" si="14"/>
        <v>-0.13642960812772134</v>
      </c>
    </row>
    <row r="16" spans="1:37" s="4" customFormat="1" ht="15" customHeight="1">
      <c r="A16" s="25" t="s">
        <v>32</v>
      </c>
      <c r="B16" s="59">
        <f>'[1]Physicals'!B40</f>
        <v>3666</v>
      </c>
      <c r="C16" s="32"/>
      <c r="D16" s="59">
        <f>'[1]Physicals'!C40</f>
        <v>3549</v>
      </c>
      <c r="E16" s="32"/>
      <c r="F16" s="59">
        <f>'[1]Physicals'!P40</f>
        <v>7215</v>
      </c>
      <c r="G16" s="32"/>
      <c r="H16" s="59">
        <f>'[1]Physicals'!D40</f>
        <v>3594</v>
      </c>
      <c r="I16" s="32">
        <f t="shared" si="0"/>
        <v>-0.019639934533551555</v>
      </c>
      <c r="J16" s="59">
        <f>'[1]Physicals'!E40</f>
        <v>3535.8508517500004</v>
      </c>
      <c r="K16" s="32">
        <f t="shared" si="1"/>
        <v>-0.0037050290927020564</v>
      </c>
      <c r="L16" s="59">
        <f>'[1]Physicals'!Q40</f>
        <v>7130</v>
      </c>
      <c r="M16" s="32">
        <f t="shared" si="2"/>
        <v>-0.01178101178101178</v>
      </c>
      <c r="N16" s="59">
        <f>'[1]Physicals'!F40</f>
        <v>3530</v>
      </c>
      <c r="O16" s="32">
        <f t="shared" si="3"/>
        <v>-0.017807456872565387</v>
      </c>
      <c r="P16" s="59">
        <f>'[1]Physicals'!G40</f>
        <v>3417</v>
      </c>
      <c r="Q16" s="32">
        <f t="shared" si="4"/>
        <v>-0.03361308401658896</v>
      </c>
      <c r="R16" s="59">
        <f>'[1]Physicals'!R40</f>
        <v>6947</v>
      </c>
      <c r="S16" s="32">
        <f t="shared" si="5"/>
        <v>-0.025666199158485274</v>
      </c>
      <c r="T16" s="59">
        <f>'[1]Physicals'!H40</f>
        <v>3278</v>
      </c>
      <c r="U16" s="32">
        <f t="shared" si="6"/>
        <v>-0.07138810198300283</v>
      </c>
      <c r="V16" s="59">
        <f>'[1]Physicals'!I40</f>
        <v>3277</v>
      </c>
      <c r="W16" s="32">
        <f t="shared" si="7"/>
        <v>-0.04097161252560726</v>
      </c>
      <c r="X16" s="59">
        <f>'[1]Physicals'!S40</f>
        <v>6555</v>
      </c>
      <c r="Y16" s="32">
        <f t="shared" si="8"/>
        <v>-0.056427234777601844</v>
      </c>
      <c r="Z16" s="59">
        <f>'[1]Physicals'!J40</f>
        <v>3053</v>
      </c>
      <c r="AA16" s="32">
        <f t="shared" si="9"/>
        <v>-0.06863941427699817</v>
      </c>
      <c r="AB16" s="59">
        <f>'[1]Physicals'!K40</f>
        <v>2862</v>
      </c>
      <c r="AC16" s="32">
        <f t="shared" si="10"/>
        <v>-0.12664021971315229</v>
      </c>
      <c r="AD16" s="59">
        <f>'[1]Physicals'!T40</f>
        <v>5915</v>
      </c>
      <c r="AE16" s="32">
        <f t="shared" si="11"/>
        <v>-0.09763539282990084</v>
      </c>
      <c r="AF16" s="59">
        <f>'[1]Physicals'!L40</f>
        <v>2770</v>
      </c>
      <c r="AG16" s="32">
        <f t="shared" si="12"/>
        <v>-0.09269570913855224</v>
      </c>
      <c r="AH16" s="59">
        <f>'[1]Physicals'!M40</f>
        <v>2638</v>
      </c>
      <c r="AI16" s="32">
        <f t="shared" si="13"/>
        <v>-0.07826694619147449</v>
      </c>
      <c r="AJ16" s="82">
        <f>'[1]Physicals'!U40</f>
        <v>5408</v>
      </c>
      <c r="AK16" s="32">
        <f t="shared" si="14"/>
        <v>-0.08571428571428572</v>
      </c>
    </row>
    <row r="17" spans="1:37" s="4" customFormat="1" ht="15" customHeight="1">
      <c r="A17" s="25" t="s">
        <v>63</v>
      </c>
      <c r="B17" s="61">
        <f>'[1]Physicals'!B43</f>
        <v>1662.8677681299998</v>
      </c>
      <c r="C17" s="32"/>
      <c r="D17" s="61">
        <f>'[1]Physicals'!C43</f>
        <v>1666.5603102700009</v>
      </c>
      <c r="E17" s="32"/>
      <c r="F17" s="61">
        <f>'[1]Physicals'!P43</f>
        <v>3329.4280784000007</v>
      </c>
      <c r="G17" s="32"/>
      <c r="H17" s="61">
        <f>'[1]Physicals'!D43</f>
        <v>1695.998905</v>
      </c>
      <c r="I17" s="32">
        <f t="shared" si="0"/>
        <v>0.01992409589324</v>
      </c>
      <c r="J17" s="61">
        <f>'[1]Physicals'!E43</f>
        <v>1693.4612513299999</v>
      </c>
      <c r="K17" s="32">
        <f t="shared" si="1"/>
        <v>0.01614159469310821</v>
      </c>
      <c r="L17" s="61">
        <f>'[1]Physicals'!Q43</f>
        <v>3389</v>
      </c>
      <c r="M17" s="32">
        <f t="shared" si="2"/>
        <v>0.017892538957810244</v>
      </c>
      <c r="N17" s="61">
        <f>'[1]Physicals'!F43</f>
        <v>1714</v>
      </c>
      <c r="O17" s="32">
        <f t="shared" si="3"/>
        <v>0.01061386003666086</v>
      </c>
      <c r="P17" s="61">
        <f>'[1]Physicals'!G43</f>
        <v>1696</v>
      </c>
      <c r="Q17" s="32">
        <f t="shared" si="4"/>
        <v>0.0014991477767833574</v>
      </c>
      <c r="R17" s="61">
        <f>'[1]Physicals'!R43</f>
        <v>3410</v>
      </c>
      <c r="S17" s="32">
        <f t="shared" si="5"/>
        <v>0.006196518146946002</v>
      </c>
      <c r="T17" s="61">
        <f>'[1]Physicals'!H43</f>
        <v>1675</v>
      </c>
      <c r="U17" s="32">
        <f t="shared" si="6"/>
        <v>-0.022753792298716453</v>
      </c>
      <c r="V17" s="61">
        <f>'[1]Physicals'!I43</f>
        <v>1657</v>
      </c>
      <c r="W17" s="32">
        <f t="shared" si="7"/>
        <v>-0.022995283018867923</v>
      </c>
      <c r="X17" s="61">
        <f>'[1]Physicals'!S43</f>
        <v>3332</v>
      </c>
      <c r="Y17" s="32">
        <f t="shared" si="8"/>
        <v>-0.02287390029325513</v>
      </c>
      <c r="Z17" s="59">
        <f>'[1]Physicals'!J43</f>
        <v>1611</v>
      </c>
      <c r="AA17" s="32">
        <f t="shared" si="9"/>
        <v>-0.0382089552238806</v>
      </c>
      <c r="AB17" s="59">
        <f>'[1]Physicals'!K43</f>
        <v>1522</v>
      </c>
      <c r="AC17" s="32">
        <f t="shared" si="10"/>
        <v>-0.08147254073627037</v>
      </c>
      <c r="AD17" s="59">
        <f>'[1]Physicals'!T43</f>
        <v>3133</v>
      </c>
      <c r="AE17" s="32">
        <f t="shared" si="11"/>
        <v>-0.05972388955582233</v>
      </c>
      <c r="AF17" s="59">
        <f>'[1]Physicals'!L43</f>
        <v>1562</v>
      </c>
      <c r="AG17" s="32">
        <f t="shared" si="12"/>
        <v>-0.03041589075108628</v>
      </c>
      <c r="AH17" s="59">
        <f>'[1]Physicals'!M43</f>
        <v>1560</v>
      </c>
      <c r="AI17" s="32">
        <f t="shared" si="13"/>
        <v>0.024967148488830485</v>
      </c>
      <c r="AJ17" s="82">
        <f>'[1]Physicals'!U43</f>
        <v>3122</v>
      </c>
      <c r="AK17" s="32">
        <f t="shared" si="14"/>
        <v>-0.0035110118097669966</v>
      </c>
    </row>
    <row r="18" spans="1:37" s="4" customFormat="1" ht="15" customHeight="1">
      <c r="A18" s="25" t="s">
        <v>33</v>
      </c>
      <c r="B18" s="59">
        <f>'[1]Physicals'!B45</f>
        <v>273</v>
      </c>
      <c r="C18" s="32"/>
      <c r="D18" s="59">
        <f>'[1]Physicals'!C45</f>
        <v>261</v>
      </c>
      <c r="E18" s="32"/>
      <c r="F18" s="59">
        <f>'[1]Physicals'!P45</f>
        <v>534</v>
      </c>
      <c r="G18" s="32"/>
      <c r="H18" s="59">
        <f>'[1]Physicals'!D45</f>
        <v>264</v>
      </c>
      <c r="I18" s="32">
        <f t="shared" si="0"/>
        <v>-0.03296703296703297</v>
      </c>
      <c r="J18" s="59">
        <f>'[1]Physicals'!E45</f>
        <v>263.89335395</v>
      </c>
      <c r="K18" s="32">
        <f t="shared" si="1"/>
        <v>0.011085647318007683</v>
      </c>
      <c r="L18" s="59">
        <f>'[1]Physicals'!Q45</f>
        <v>528</v>
      </c>
      <c r="M18" s="32">
        <f t="shared" si="2"/>
        <v>-0.011235955056179775</v>
      </c>
      <c r="N18" s="59">
        <f>'[1]Physicals'!F45</f>
        <v>273</v>
      </c>
      <c r="O18" s="32">
        <f t="shared" si="3"/>
        <v>0.03409090909090909</v>
      </c>
      <c r="P18" s="59">
        <f>'[1]Physicals'!G45</f>
        <v>275</v>
      </c>
      <c r="Q18" s="32">
        <f t="shared" si="4"/>
        <v>0.04208763079385613</v>
      </c>
      <c r="R18" s="59">
        <f>'[1]Physicals'!R45</f>
        <v>548</v>
      </c>
      <c r="S18" s="32">
        <f t="shared" si="5"/>
        <v>0.03787878787878788</v>
      </c>
      <c r="T18" s="59">
        <f>'[1]Physicals'!H45</f>
        <v>278</v>
      </c>
      <c r="U18" s="32">
        <f t="shared" si="6"/>
        <v>0.018315018315018316</v>
      </c>
      <c r="V18" s="59">
        <f>'[1]Physicals'!I45</f>
        <v>282</v>
      </c>
      <c r="W18" s="32">
        <f t="shared" si="7"/>
        <v>0.025454545454545455</v>
      </c>
      <c r="X18" s="59">
        <f>'[1]Physicals'!S45</f>
        <v>560</v>
      </c>
      <c r="Y18" s="32">
        <f t="shared" si="8"/>
        <v>0.021897810218978103</v>
      </c>
      <c r="Z18" s="59">
        <f>'[1]Physicals'!J45</f>
        <v>280</v>
      </c>
      <c r="AA18" s="32">
        <f t="shared" si="9"/>
        <v>0.007194244604316547</v>
      </c>
      <c r="AB18" s="59">
        <f>'[1]Physicals'!K45</f>
        <v>261</v>
      </c>
      <c r="AC18" s="32">
        <f t="shared" si="10"/>
        <v>-0.07446808510638298</v>
      </c>
      <c r="AD18" s="59">
        <f>'[1]Physicals'!T45</f>
        <v>541</v>
      </c>
      <c r="AE18" s="32">
        <f t="shared" si="11"/>
        <v>-0.033928571428571426</v>
      </c>
      <c r="AF18" s="59">
        <f>'[1]Physicals'!L45</f>
        <v>260</v>
      </c>
      <c r="AG18" s="32">
        <f t="shared" si="12"/>
        <v>-0.07142857142857142</v>
      </c>
      <c r="AH18" s="59">
        <f>'[1]Physicals'!M45</f>
        <v>250</v>
      </c>
      <c r="AI18" s="32">
        <f t="shared" si="13"/>
        <v>-0.0421455938697318</v>
      </c>
      <c r="AJ18" s="82">
        <f>'[1]Physicals'!U45</f>
        <v>510</v>
      </c>
      <c r="AK18" s="32">
        <f t="shared" si="14"/>
        <v>-0.05730129390018484</v>
      </c>
    </row>
    <row r="19" spans="1:37" s="4" customFormat="1" ht="15" customHeight="1">
      <c r="A19" s="25" t="s">
        <v>98</v>
      </c>
      <c r="B19" s="62">
        <f>'[1]Physicals'!B53</f>
        <v>60.83114499875913</v>
      </c>
      <c r="C19" s="40"/>
      <c r="D19" s="62">
        <f>'[1]Physicals'!C53</f>
        <v>58.83517615236948</v>
      </c>
      <c r="E19" s="40"/>
      <c r="F19" s="62">
        <f>'[1]Physicals'!P53</f>
        <v>59.83162290320703</v>
      </c>
      <c r="G19" s="40"/>
      <c r="H19" s="62">
        <f>'[1]Physicals'!D53</f>
        <v>58.28754488146952</v>
      </c>
      <c r="I19" s="40">
        <f t="shared" si="0"/>
        <v>-0.04181410883095317</v>
      </c>
      <c r="J19" s="62">
        <f>'[1]Physicals'!E53</f>
        <v>58.17762402085711</v>
      </c>
      <c r="K19" s="40">
        <f t="shared" si="1"/>
        <v>-0.011176173413834273</v>
      </c>
      <c r="L19" s="62">
        <f>'[1]Physicals'!Q53</f>
        <v>58.26</v>
      </c>
      <c r="M19" s="40">
        <f t="shared" si="2"/>
        <v>-0.02626742894388025</v>
      </c>
      <c r="N19" s="62">
        <f>'[1]Physicals'!F53</f>
        <v>58.508137567562066</v>
      </c>
      <c r="O19" s="40">
        <f t="shared" si="3"/>
        <v>0.0037845595751395964</v>
      </c>
      <c r="P19" s="62">
        <f>'[1]Physicals'!G53</f>
        <v>57.706758764925546</v>
      </c>
      <c r="Q19" s="40">
        <f t="shared" si="4"/>
        <v>-0.00809358002937272</v>
      </c>
      <c r="R19" s="62">
        <f>'[1]Physicals'!R53</f>
        <v>58.11</v>
      </c>
      <c r="S19" s="40">
        <f t="shared" si="5"/>
        <v>-0.0025746652935118193</v>
      </c>
      <c r="T19" s="62">
        <f>'[1]Physicals'!H53</f>
        <v>57.89</v>
      </c>
      <c r="U19" s="40">
        <f t="shared" si="6"/>
        <v>-0.010564984517722403</v>
      </c>
      <c r="V19" s="62">
        <f>'[1]Physicals'!I53</f>
        <v>57.14</v>
      </c>
      <c r="W19" s="40">
        <f t="shared" si="7"/>
        <v>-0.009821358486521409</v>
      </c>
      <c r="X19" s="62">
        <f>'[1]Physicals'!S53</f>
        <v>57.46</v>
      </c>
      <c r="Y19" s="40">
        <f t="shared" si="8"/>
        <v>-0.0111856823266219</v>
      </c>
      <c r="Z19" s="62">
        <f>'[1]Physicals'!J53</f>
        <v>56.03</v>
      </c>
      <c r="AA19" s="40">
        <f t="shared" si="9"/>
        <v>-0.0321299015373985</v>
      </c>
      <c r="AB19" s="62">
        <f>'[1]Physicals'!K53</f>
        <v>54.12</v>
      </c>
      <c r="AC19" s="40">
        <f t="shared" si="10"/>
        <v>-0.05285264263213166</v>
      </c>
      <c r="AD19" s="62">
        <f>'[1]Physicals'!T53</f>
        <v>54.99</v>
      </c>
      <c r="AE19" s="40">
        <f t="shared" si="11"/>
        <v>-0.042986425339366495</v>
      </c>
      <c r="AF19" s="62">
        <f>'[1]Physicals'!L53</f>
        <v>53.18</v>
      </c>
      <c r="AG19" s="40">
        <f t="shared" si="12"/>
        <v>-0.050865607710155296</v>
      </c>
      <c r="AH19" s="62">
        <f>'[1]Physicals'!M53</f>
        <v>51.8</v>
      </c>
      <c r="AI19" s="40">
        <f t="shared" si="13"/>
        <v>-0.04286770140428678</v>
      </c>
      <c r="AJ19" s="84">
        <f>'[1]Physicals'!U53</f>
        <v>52.55</v>
      </c>
      <c r="AK19" s="40">
        <f t="shared" si="14"/>
        <v>-0.04437170394617212</v>
      </c>
    </row>
    <row r="20" spans="1:37" s="4" customFormat="1" ht="15" customHeight="1">
      <c r="A20" s="25"/>
      <c r="B20" s="59"/>
      <c r="C20" s="63"/>
      <c r="D20" s="59"/>
      <c r="E20" s="63"/>
      <c r="F20" s="59"/>
      <c r="G20" s="63"/>
      <c r="H20" s="59"/>
      <c r="I20" s="63"/>
      <c r="J20" s="59"/>
      <c r="K20" s="63"/>
      <c r="L20" s="59"/>
      <c r="M20" s="63"/>
      <c r="N20" s="59"/>
      <c r="O20" s="63"/>
      <c r="P20" s="59"/>
      <c r="Q20" s="63"/>
      <c r="R20" s="59"/>
      <c r="S20" s="63"/>
      <c r="T20" s="59"/>
      <c r="U20" s="63"/>
      <c r="V20" s="59"/>
      <c r="W20" s="63"/>
      <c r="X20" s="59"/>
      <c r="Y20" s="63"/>
      <c r="Z20" s="59"/>
      <c r="AA20" s="63"/>
      <c r="AB20" s="59"/>
      <c r="AC20" s="63"/>
      <c r="AD20" s="59"/>
      <c r="AE20" s="63"/>
      <c r="AF20" s="59"/>
      <c r="AG20" s="63"/>
      <c r="AH20" s="59"/>
      <c r="AI20" s="63"/>
      <c r="AJ20" s="82"/>
      <c r="AK20" s="63"/>
    </row>
    <row r="21" spans="1:37" s="4" customFormat="1" ht="15" customHeight="1">
      <c r="A21" s="21" t="s">
        <v>80</v>
      </c>
      <c r="B21" s="62"/>
      <c r="C21" s="64"/>
      <c r="D21" s="62"/>
      <c r="E21" s="64"/>
      <c r="F21" s="62"/>
      <c r="G21" s="64"/>
      <c r="H21" s="62"/>
      <c r="I21" s="64"/>
      <c r="J21" s="62"/>
      <c r="K21" s="64"/>
      <c r="L21" s="62"/>
      <c r="M21" s="64"/>
      <c r="N21" s="62"/>
      <c r="O21" s="64"/>
      <c r="P21" s="62"/>
      <c r="Q21" s="64"/>
      <c r="R21" s="62"/>
      <c r="S21" s="64"/>
      <c r="T21" s="62"/>
      <c r="U21" s="64"/>
      <c r="V21" s="62"/>
      <c r="W21" s="64"/>
      <c r="X21" s="62"/>
      <c r="Y21" s="64"/>
      <c r="Z21" s="62"/>
      <c r="AA21" s="64"/>
      <c r="AB21" s="62"/>
      <c r="AC21" s="64"/>
      <c r="AD21" s="62"/>
      <c r="AE21" s="64"/>
      <c r="AF21" s="62"/>
      <c r="AG21" s="64"/>
      <c r="AH21" s="62"/>
      <c r="AI21" s="64"/>
      <c r="AJ21" s="84"/>
      <c r="AK21" s="64"/>
    </row>
    <row r="22" spans="1:37" ht="15" customHeight="1">
      <c r="A22" s="24" t="s">
        <v>92</v>
      </c>
      <c r="B22" s="59">
        <f>'[1]Physicals'!B112</f>
        <v>1169.136</v>
      </c>
      <c r="C22" s="32"/>
      <c r="D22" s="59">
        <f>'[1]Physicals'!C112</f>
        <v>1441</v>
      </c>
      <c r="E22" s="32"/>
      <c r="F22" s="59">
        <f>'[1]Physicals'!P112</f>
        <v>1441</v>
      </c>
      <c r="G22" s="32"/>
      <c r="H22" s="59">
        <f>'[1]Physicals'!D112</f>
        <v>1668.393</v>
      </c>
      <c r="I22" s="32">
        <f aca="true" t="shared" si="15" ref="I22:I27">IF(B22=0,"n/m",(H22-B22)/B22)</f>
        <v>0.42703073038551553</v>
      </c>
      <c r="J22" s="59">
        <f>'[1]Physicals'!E112</f>
        <v>1910</v>
      </c>
      <c r="K22" s="32">
        <f aca="true" t="shared" si="16" ref="K22:K27">IF(D22=0,"n/m",(J22-D22)/D22)</f>
        <v>0.32546842470506593</v>
      </c>
      <c r="L22" s="59">
        <f>'[1]Physicals'!Q112</f>
        <v>1910</v>
      </c>
      <c r="M22" s="32">
        <f aca="true" t="shared" si="17" ref="M22:M27">IF(F22=0,"n/m",(L22-F22)/F22)</f>
        <v>0.32546842470506593</v>
      </c>
      <c r="N22" s="59">
        <f>'[1]Physicals'!F112</f>
        <v>2103.148</v>
      </c>
      <c r="O22" s="32">
        <f aca="true" t="shared" si="18" ref="O22:O27">IF(H22=0,"n/m",(N22-H22)/H22)</f>
        <v>0.2605830880374109</v>
      </c>
      <c r="P22" s="59">
        <f>'[1]Physicals'!G112</f>
        <v>2254</v>
      </c>
      <c r="Q22" s="32">
        <f aca="true" t="shared" si="19" ref="Q22:Q27">IF(J22=0,"n/m",(P22-J22)/J22)</f>
        <v>0.18010471204188483</v>
      </c>
      <c r="R22" s="59">
        <f>'[1]Physicals'!R112</f>
        <v>2254</v>
      </c>
      <c r="S22" s="32">
        <f aca="true" t="shared" si="20" ref="S22:S27">IF(L22=0,"n/m",(R22-L22)/L22)</f>
        <v>0.18010471204188483</v>
      </c>
      <c r="T22" s="59">
        <f>'[1]Physicals'!H112</f>
        <v>2297.4860000010003</v>
      </c>
      <c r="U22" s="32">
        <f aca="true" t="shared" si="21" ref="U22:U27">IF(N22=0,"n/m",(T22-N22)/N22)</f>
        <v>0.09240338768408128</v>
      </c>
      <c r="V22" s="59">
        <f>'[1]Physicals'!I112</f>
        <v>2274</v>
      </c>
      <c r="W22" s="32">
        <f>IF(P22=0,"n/m",(V22-P22)/P22)</f>
        <v>0.008873114463176575</v>
      </c>
      <c r="X22" s="59">
        <f>'[1]Physicals'!S112</f>
        <v>2274</v>
      </c>
      <c r="Y22" s="32">
        <f aca="true" t="shared" si="22" ref="Y22:Y27">IF(R22=0,"n/m",(X22-R22)/R22)</f>
        <v>0.008873114463176575</v>
      </c>
      <c r="Z22" s="59">
        <f>'[1]Physicals'!J112</f>
        <v>2244</v>
      </c>
      <c r="AA22" s="32">
        <f aca="true" t="shared" si="23" ref="AA22:AA27">IF(T22=0,"n/m",(Z22-T22)/T22)</f>
        <v>-0.02328022891150459</v>
      </c>
      <c r="AB22" s="59">
        <f>'[1]Physicals'!K112</f>
        <v>2255</v>
      </c>
      <c r="AC22" s="32">
        <f aca="true" t="shared" si="24" ref="AC22:AC27">IF(V22=0,"n/m",(AB22-V22)/V22)</f>
        <v>-0.008355321020228672</v>
      </c>
      <c r="AD22" s="59">
        <f>'[1]Physicals'!T112</f>
        <v>2255</v>
      </c>
      <c r="AE22" s="32">
        <f aca="true" t="shared" si="25" ref="AE22:AE27">IF(X22=0,"n/m",(AD22-X22)/X22)</f>
        <v>-0.008355321020228672</v>
      </c>
      <c r="AF22" s="59">
        <f>'[1]Physicals'!L112</f>
        <v>2394</v>
      </c>
      <c r="AG22" s="32">
        <f aca="true" t="shared" si="26" ref="AG22:AG27">IF(Z22=0,"n/m",(AF22-Z22)/Z22)</f>
        <v>0.06684491978609626</v>
      </c>
      <c r="AH22" s="59">
        <f>'[1]Physicals'!M112</f>
        <v>2413</v>
      </c>
      <c r="AI22" s="32">
        <f aca="true" t="shared" si="27" ref="AI22:AI27">IF(AB22=0,"n/m",(AH22-AB22)/AB22)</f>
        <v>0.07006651884700665</v>
      </c>
      <c r="AJ22" s="82">
        <f>'[1]Physicals'!U112</f>
        <v>2413</v>
      </c>
      <c r="AK22" s="32">
        <f aca="true" t="shared" si="28" ref="AK22:AK27">IF(AD22=0,"n/m",(AJ22-AD22)/AD22)</f>
        <v>0.07006651884700665</v>
      </c>
    </row>
    <row r="23" spans="1:37" s="4" customFormat="1" ht="15" customHeight="1">
      <c r="A23" s="24" t="s">
        <v>60</v>
      </c>
      <c r="B23" s="59">
        <f>'[1]Physicals'!B120</f>
        <v>1073.8709999999999</v>
      </c>
      <c r="C23" s="32"/>
      <c r="D23" s="59">
        <f>'[1]Physicals'!C120</f>
        <v>1274.695</v>
      </c>
      <c r="E23" s="32"/>
      <c r="F23" s="59">
        <f>'[1]Physicals'!P120</f>
        <v>1275</v>
      </c>
      <c r="G23" s="32"/>
      <c r="H23" s="59">
        <f>'[1]Physicals'!D120</f>
        <v>1391.162</v>
      </c>
      <c r="I23" s="32">
        <f t="shared" si="15"/>
        <v>0.29546472527892104</v>
      </c>
      <c r="J23" s="59">
        <f>'[1]Physicals'!E120</f>
        <v>1458.1160000000002</v>
      </c>
      <c r="K23" s="32">
        <f t="shared" si="16"/>
        <v>0.1438940295521676</v>
      </c>
      <c r="L23" s="59">
        <f>'[1]Physicals'!Q120</f>
        <v>1458.1160000000002</v>
      </c>
      <c r="M23" s="32">
        <f t="shared" si="17"/>
        <v>0.14362039215686292</v>
      </c>
      <c r="N23" s="59">
        <f>'[1]Physicals'!F120</f>
        <v>1375.785</v>
      </c>
      <c r="O23" s="32">
        <f t="shared" si="18"/>
        <v>-0.011053349645835606</v>
      </c>
      <c r="P23" s="59">
        <f>'[1]Physicals'!G120</f>
        <v>1271.715</v>
      </c>
      <c r="Q23" s="32">
        <f t="shared" si="19"/>
        <v>-0.12783687991901896</v>
      </c>
      <c r="R23" s="59">
        <f>'[1]Physicals'!R120</f>
        <v>1271.715</v>
      </c>
      <c r="S23" s="32">
        <f t="shared" si="20"/>
        <v>-0.12783687991901896</v>
      </c>
      <c r="T23" s="59">
        <f>'[1]Physicals'!H120</f>
        <v>1179</v>
      </c>
      <c r="U23" s="32">
        <f t="shared" si="21"/>
        <v>-0.14303470382363528</v>
      </c>
      <c r="V23" s="59">
        <f>'[1]Physicals'!I120</f>
        <v>1109.802</v>
      </c>
      <c r="W23" s="32">
        <f>IF(P23=0,"n/m",(V23-P23)/P23)</f>
        <v>-0.12731862091742255</v>
      </c>
      <c r="X23" s="59">
        <f>'[1]Physicals'!S120</f>
        <v>1109.802</v>
      </c>
      <c r="Y23" s="32">
        <f t="shared" si="22"/>
        <v>-0.12731862091742255</v>
      </c>
      <c r="Z23" s="59">
        <f>'[1]Physicals'!J120</f>
        <v>1053</v>
      </c>
      <c r="AA23" s="32">
        <f t="shared" si="23"/>
        <v>-0.10687022900763359</v>
      </c>
      <c r="AB23" s="59">
        <f>'[1]Physicals'!K120</f>
        <v>1003.271</v>
      </c>
      <c r="AC23" s="32">
        <f t="shared" si="24"/>
        <v>-0.09599099659218488</v>
      </c>
      <c r="AD23" s="59">
        <f>'[1]Physicals'!T120</f>
        <v>1003.271</v>
      </c>
      <c r="AE23" s="32">
        <f t="shared" si="25"/>
        <v>-0.09599099659218488</v>
      </c>
      <c r="AF23" s="59">
        <f>'[1]Physicals'!L120</f>
        <v>919</v>
      </c>
      <c r="AG23" s="32">
        <f t="shared" si="26"/>
        <v>-0.12725546058879392</v>
      </c>
      <c r="AH23" s="59">
        <f>'[1]Physicals'!M120</f>
        <v>869.386</v>
      </c>
      <c r="AI23" s="32">
        <f t="shared" si="27"/>
        <v>-0.1334484899892452</v>
      </c>
      <c r="AJ23" s="82">
        <f>'[1]Physicals'!U120</f>
        <v>869.386</v>
      </c>
      <c r="AK23" s="32">
        <f t="shared" si="28"/>
        <v>-0.1334484899892452</v>
      </c>
    </row>
    <row r="24" spans="1:37" s="4" customFormat="1" ht="15" customHeight="1">
      <c r="A24" s="25" t="s">
        <v>115</v>
      </c>
      <c r="B24" s="59">
        <f>'[1]Physicals'!B121</f>
        <v>90.295</v>
      </c>
      <c r="C24" s="32"/>
      <c r="D24" s="59">
        <f>'[1]Physicals'!C121</f>
        <v>152.439</v>
      </c>
      <c r="E24" s="32"/>
      <c r="F24" s="59">
        <f>'[1]Physicals'!P121</f>
        <v>152.439</v>
      </c>
      <c r="G24" s="32"/>
      <c r="H24" s="59">
        <f>'[1]Physicals'!D121</f>
        <v>230.438</v>
      </c>
      <c r="I24" s="32">
        <f t="shared" si="15"/>
        <v>1.5520571460213741</v>
      </c>
      <c r="J24" s="59">
        <f>'[1]Physicals'!E121</f>
        <v>304.28</v>
      </c>
      <c r="K24" s="32">
        <f t="shared" si="16"/>
        <v>0.996077119372339</v>
      </c>
      <c r="L24" s="59">
        <f>'[1]Physicals'!Q121</f>
        <v>304.28</v>
      </c>
      <c r="M24" s="32">
        <f t="shared" si="17"/>
        <v>0.996077119372339</v>
      </c>
      <c r="N24" s="59">
        <f>'[1]Physicals'!F121</f>
        <v>377</v>
      </c>
      <c r="O24" s="32">
        <f t="shared" si="18"/>
        <v>0.6360148933769605</v>
      </c>
      <c r="P24" s="59">
        <f>'[1]Physicals'!G121</f>
        <v>435.9</v>
      </c>
      <c r="Q24" s="32">
        <f t="shared" si="19"/>
        <v>0.43256211384251353</v>
      </c>
      <c r="R24" s="59">
        <f>'[1]Physicals'!R121</f>
        <v>436</v>
      </c>
      <c r="S24" s="32">
        <f t="shared" si="20"/>
        <v>0.43289075851189707</v>
      </c>
      <c r="T24" s="59">
        <f>'[1]Physicals'!H121</f>
        <v>501</v>
      </c>
      <c r="U24" s="32">
        <f t="shared" si="21"/>
        <v>0.32891246684350134</v>
      </c>
      <c r="V24" s="59">
        <f>'[1]Physicals'!I121</f>
        <v>580</v>
      </c>
      <c r="W24" s="32">
        <f>IF(P24=0,"n/m",(V24-P24)/P24)-0.001</f>
        <v>0.3295804083505392</v>
      </c>
      <c r="X24" s="59">
        <f>'[1]Physicals'!S121</f>
        <v>580</v>
      </c>
      <c r="Y24" s="32">
        <f t="shared" si="22"/>
        <v>0.3302752293577982</v>
      </c>
      <c r="Z24" s="59">
        <f>'[1]Physicals'!J121</f>
        <v>672</v>
      </c>
      <c r="AA24" s="32">
        <f t="shared" si="23"/>
        <v>0.3413173652694611</v>
      </c>
      <c r="AB24" s="59">
        <f>'[1]Physicals'!K121</f>
        <v>735</v>
      </c>
      <c r="AC24" s="32">
        <f t="shared" si="24"/>
        <v>0.2672413793103448</v>
      </c>
      <c r="AD24" s="59">
        <f>'[1]Physicals'!T121</f>
        <v>735</v>
      </c>
      <c r="AE24" s="32">
        <f t="shared" si="25"/>
        <v>0.2672413793103448</v>
      </c>
      <c r="AF24" s="59">
        <f>'[1]Physicals'!L121</f>
        <v>741</v>
      </c>
      <c r="AG24" s="32">
        <f t="shared" si="26"/>
        <v>0.10267857142857142</v>
      </c>
      <c r="AH24" s="59">
        <f>'[1]Physicals'!M121</f>
        <v>725</v>
      </c>
      <c r="AI24" s="32">
        <f t="shared" si="27"/>
        <v>-0.013605442176870748</v>
      </c>
      <c r="AJ24" s="82">
        <f>'[1]Physicals'!U121</f>
        <v>725</v>
      </c>
      <c r="AK24" s="32">
        <f t="shared" si="28"/>
        <v>-0.013605442176870748</v>
      </c>
    </row>
    <row r="25" spans="1:37" s="4" customFormat="1" ht="15" customHeight="1">
      <c r="A25" s="25" t="s">
        <v>61</v>
      </c>
      <c r="B25" s="59">
        <f>'[1]Physicals'!B105</f>
        <v>1142.61</v>
      </c>
      <c r="C25" s="32"/>
      <c r="D25" s="59">
        <f>'[1]Physicals'!C105</f>
        <v>1026.838</v>
      </c>
      <c r="E25" s="32"/>
      <c r="F25" s="59">
        <f>'[1]Physicals'!P105</f>
        <v>1026.838</v>
      </c>
      <c r="G25" s="32"/>
      <c r="H25" s="59">
        <f>'[1]Physicals'!D105</f>
        <v>818.9390000000001</v>
      </c>
      <c r="I25" s="32">
        <f t="shared" si="15"/>
        <v>-0.2832733828690453</v>
      </c>
      <c r="J25" s="59">
        <f>'[1]Physicals'!E105</f>
        <v>653.9390000000001</v>
      </c>
      <c r="K25" s="32">
        <f t="shared" si="16"/>
        <v>-0.3631527076325573</v>
      </c>
      <c r="L25" s="59">
        <f>'[1]Physicals'!Q105</f>
        <v>653.9390000000001</v>
      </c>
      <c r="M25" s="32">
        <f t="shared" si="17"/>
        <v>-0.3631527076325573</v>
      </c>
      <c r="N25" s="59">
        <f>'[1]Physicals'!F105</f>
        <v>595</v>
      </c>
      <c r="O25" s="32">
        <f t="shared" si="18"/>
        <v>-0.27345015929147354</v>
      </c>
      <c r="P25" s="59">
        <f>'[1]Physicals'!G105</f>
        <v>530</v>
      </c>
      <c r="Q25" s="32">
        <f t="shared" si="19"/>
        <v>-0.18952685189291366</v>
      </c>
      <c r="R25" s="59">
        <f>'[1]Physicals'!R105</f>
        <v>530</v>
      </c>
      <c r="S25" s="32">
        <f t="shared" si="20"/>
        <v>-0.18952685189291366</v>
      </c>
      <c r="T25" s="59">
        <f>'[1]Physicals'!H105</f>
        <v>435</v>
      </c>
      <c r="U25" s="32">
        <f t="shared" si="21"/>
        <v>-0.2689075630252101</v>
      </c>
      <c r="V25" s="59">
        <f>'[1]Physicals'!I105</f>
        <v>363</v>
      </c>
      <c r="W25" s="32">
        <f>IF(P25=0,"n/m",(V25-P25)/P25)</f>
        <v>-0.3150943396226415</v>
      </c>
      <c r="X25" s="59">
        <f>'[1]Physicals'!S105</f>
        <v>363</v>
      </c>
      <c r="Y25" s="32">
        <f t="shared" si="22"/>
        <v>-0.3150943396226415</v>
      </c>
      <c r="Z25" s="59">
        <f>'[1]Physicals'!J105</f>
        <v>308</v>
      </c>
      <c r="AA25" s="32">
        <f t="shared" si="23"/>
        <v>-0.29195402298850576</v>
      </c>
      <c r="AB25" s="59">
        <f>'[1]Physicals'!K105</f>
        <v>264</v>
      </c>
      <c r="AC25" s="32">
        <f t="shared" si="24"/>
        <v>-0.2727272727272727</v>
      </c>
      <c r="AD25" s="59">
        <f>'[1]Physicals'!T105</f>
        <v>264</v>
      </c>
      <c r="AE25" s="32">
        <f t="shared" si="25"/>
        <v>-0.2727272727272727</v>
      </c>
      <c r="AF25" s="59">
        <f>'[1]Physicals'!L105</f>
        <v>238</v>
      </c>
      <c r="AG25" s="32">
        <f t="shared" si="26"/>
        <v>-0.22727272727272727</v>
      </c>
      <c r="AH25" s="59">
        <f>'[1]Physicals'!M105</f>
        <v>209</v>
      </c>
      <c r="AI25" s="32">
        <f t="shared" si="27"/>
        <v>-0.20833333333333334</v>
      </c>
      <c r="AJ25" s="82">
        <f>'[1]Physicals'!U105</f>
        <v>209</v>
      </c>
      <c r="AK25" s="32">
        <f t="shared" si="28"/>
        <v>-0.20833333333333334</v>
      </c>
    </row>
    <row r="26" spans="1:37" s="4" customFormat="1" ht="15" customHeight="1">
      <c r="A26" s="25" t="s">
        <v>100</v>
      </c>
      <c r="B26" s="62">
        <f>'[1]Physicals'!B139</f>
        <v>58.74</v>
      </c>
      <c r="C26" s="32"/>
      <c r="D26" s="62">
        <f>'[1]Physicals'!C139</f>
        <v>52.73</v>
      </c>
      <c r="E26" s="32"/>
      <c r="F26" s="62">
        <f>'[1]Physicals'!P139</f>
        <v>55.7</v>
      </c>
      <c r="G26" s="32"/>
      <c r="H26" s="62">
        <f>'[1]Physicals'!D139</f>
        <v>52.62</v>
      </c>
      <c r="I26" s="32">
        <f t="shared" si="15"/>
        <v>-0.10418794688457617</v>
      </c>
      <c r="J26" s="62">
        <f>'[1]Physicals'!E139</f>
        <v>52.16</v>
      </c>
      <c r="K26" s="32">
        <f t="shared" si="16"/>
        <v>-0.010809785700739623</v>
      </c>
      <c r="L26" s="62">
        <f>'[1]Physicals'!Q139</f>
        <v>52.27</v>
      </c>
      <c r="M26" s="32">
        <f t="shared" si="17"/>
        <v>-0.0615798922800718</v>
      </c>
      <c r="N26" s="62">
        <f>'[1]Physicals'!F139</f>
        <v>54</v>
      </c>
      <c r="O26" s="32">
        <f t="shared" si="18"/>
        <v>0.0262257696693273</v>
      </c>
      <c r="P26" s="62">
        <f>'[1]Physicals'!G139</f>
        <v>53.82</v>
      </c>
      <c r="Q26" s="32">
        <f t="shared" si="19"/>
        <v>0.0318251533742332</v>
      </c>
      <c r="R26" s="62">
        <f>'[1]Physicals'!R139</f>
        <v>54.18</v>
      </c>
      <c r="S26" s="32">
        <f t="shared" si="20"/>
        <v>0.03654103692366552</v>
      </c>
      <c r="T26" s="62">
        <f>'[1]Physicals'!H139</f>
        <v>57.32</v>
      </c>
      <c r="U26" s="32">
        <f t="shared" si="21"/>
        <v>0.061481481481481484</v>
      </c>
      <c r="V26" s="62">
        <f>'[1]Physicals'!I139</f>
        <v>57.24</v>
      </c>
      <c r="W26" s="32">
        <f>IF(P26=0,"n/m",(V26-P26)/P26)</f>
        <v>0.06354515050167227</v>
      </c>
      <c r="X26" s="62">
        <f>'[1]Physicals'!S139</f>
        <v>57.7</v>
      </c>
      <c r="Y26" s="32">
        <f t="shared" si="22"/>
        <v>0.06496862310815806</v>
      </c>
      <c r="Z26" s="62">
        <f>'[1]Physicals'!J139</f>
        <v>58.4</v>
      </c>
      <c r="AA26" s="32">
        <f t="shared" si="23"/>
        <v>0.01884159106769013</v>
      </c>
      <c r="AB26" s="62">
        <f>'[1]Physicals'!K139</f>
        <v>57.85</v>
      </c>
      <c r="AC26" s="32">
        <f t="shared" si="24"/>
        <v>0.010656883298392723</v>
      </c>
      <c r="AD26" s="62">
        <f>'[1]Physicals'!T139</f>
        <v>57.86</v>
      </c>
      <c r="AE26" s="32">
        <f t="shared" si="25"/>
        <v>0.002772963604852627</v>
      </c>
      <c r="AF26" s="62">
        <f>'[1]Physicals'!L139</f>
        <v>56.93</v>
      </c>
      <c r="AG26" s="32">
        <f t="shared" si="26"/>
        <v>-0.02517123287671231</v>
      </c>
      <c r="AH26" s="62">
        <f>'[1]Physicals'!M139</f>
        <v>55.45</v>
      </c>
      <c r="AI26" s="32">
        <f t="shared" si="27"/>
        <v>-0.04148660328435607</v>
      </c>
      <c r="AJ26" s="84">
        <f>'[1]Physicals'!U139</f>
        <v>56.9</v>
      </c>
      <c r="AK26" s="32">
        <f t="shared" si="28"/>
        <v>-0.016591773245765655</v>
      </c>
    </row>
    <row r="27" spans="1:37" s="4" customFormat="1" ht="15" customHeight="1">
      <c r="A27" s="25" t="s">
        <v>99</v>
      </c>
      <c r="B27" s="62">
        <f>'[1]Physicals'!B145</f>
        <v>60.3</v>
      </c>
      <c r="C27" s="32"/>
      <c r="D27" s="62">
        <f>'[1]Physicals'!C145</f>
        <v>54.48</v>
      </c>
      <c r="E27" s="32"/>
      <c r="F27" s="62">
        <f>'[1]Physicals'!P145</f>
        <v>57.379999999999995</v>
      </c>
      <c r="G27" s="32"/>
      <c r="H27" s="62">
        <f>'[1]Physicals'!D145</f>
        <v>52.66</v>
      </c>
      <c r="I27" s="32">
        <f t="shared" si="15"/>
        <v>-0.12669983416252076</v>
      </c>
      <c r="J27" s="62">
        <f>'[1]Physicals'!E145</f>
        <v>50.9</v>
      </c>
      <c r="K27" s="32">
        <f t="shared" si="16"/>
        <v>-0.06571218795888396</v>
      </c>
      <c r="L27" s="62">
        <f>'[1]Physicals'!Q145</f>
        <v>51.61</v>
      </c>
      <c r="M27" s="32">
        <f t="shared" si="17"/>
        <v>-0.10055768560474027</v>
      </c>
      <c r="N27" s="62">
        <f>'[1]Physicals'!F145</f>
        <v>52.9</v>
      </c>
      <c r="O27" s="32">
        <f t="shared" si="18"/>
        <v>0.00455753892897839</v>
      </c>
      <c r="P27" s="62">
        <f>'[1]Physicals'!G145</f>
        <v>52.52</v>
      </c>
      <c r="Q27" s="32">
        <f t="shared" si="19"/>
        <v>0.031827111984283</v>
      </c>
      <c r="R27" s="62">
        <f>'[1]Physicals'!R145</f>
        <v>52.97</v>
      </c>
      <c r="S27" s="32">
        <f t="shared" si="20"/>
        <v>0.026351482270877725</v>
      </c>
      <c r="T27" s="62">
        <f>'[1]Physicals'!H145</f>
        <v>56.08</v>
      </c>
      <c r="U27" s="32">
        <f t="shared" si="21"/>
        <v>0.06011342155009451</v>
      </c>
      <c r="V27" s="62">
        <f>'[1]Physicals'!I145</f>
        <v>55.9</v>
      </c>
      <c r="W27" s="32">
        <f>IF(P27=0,"n/m",(V27-P27)/P27)</f>
        <v>0.06435643564356426</v>
      </c>
      <c r="X27" s="62">
        <f>'[1]Physicals'!S145</f>
        <v>56.41</v>
      </c>
      <c r="Y27" s="32">
        <f t="shared" si="22"/>
        <v>0.06494242023787045</v>
      </c>
      <c r="Z27" s="62">
        <f>'[1]Physicals'!J145</f>
        <v>57.33</v>
      </c>
      <c r="AA27" s="32">
        <f t="shared" si="23"/>
        <v>0.022289586305278174</v>
      </c>
      <c r="AB27" s="62">
        <f>'[1]Physicals'!K145</f>
        <v>57.02</v>
      </c>
      <c r="AC27" s="32">
        <f t="shared" si="24"/>
        <v>0.02003577817531314</v>
      </c>
      <c r="AD27" s="62">
        <f>'[1]Physicals'!T145</f>
        <v>56.92</v>
      </c>
      <c r="AE27" s="32">
        <f t="shared" si="25"/>
        <v>0.0090409501861373</v>
      </c>
      <c r="AF27" s="62">
        <f>'[1]Physicals'!L145</f>
        <v>56.36</v>
      </c>
      <c r="AG27" s="32">
        <f t="shared" si="26"/>
        <v>-0.016919588348159757</v>
      </c>
      <c r="AH27" s="62">
        <f>'[1]Physicals'!M145</f>
        <v>54.33</v>
      </c>
      <c r="AI27" s="32">
        <f t="shared" si="27"/>
        <v>-0.047176429323044625</v>
      </c>
      <c r="AJ27" s="84">
        <f>'[1]Physicals'!U145</f>
        <v>56.04</v>
      </c>
      <c r="AK27" s="32">
        <f t="shared" si="28"/>
        <v>-0.015460295151089293</v>
      </c>
    </row>
    <row r="28" spans="1:37" s="4" customFormat="1" ht="15" customHeight="1">
      <c r="A28" s="25"/>
      <c r="B28" s="62"/>
      <c r="C28" s="64"/>
      <c r="D28" s="62"/>
      <c r="E28" s="64"/>
      <c r="F28" s="62"/>
      <c r="G28" s="64"/>
      <c r="H28" s="62"/>
      <c r="I28" s="64"/>
      <c r="J28" s="62"/>
      <c r="K28" s="64"/>
      <c r="L28" s="62"/>
      <c r="M28" s="64"/>
      <c r="N28" s="62"/>
      <c r="O28" s="64"/>
      <c r="P28" s="62"/>
      <c r="Q28" s="64"/>
      <c r="R28" s="62"/>
      <c r="S28" s="64"/>
      <c r="T28" s="62"/>
      <c r="U28" s="64"/>
      <c r="V28" s="62"/>
      <c r="W28" s="64"/>
      <c r="X28" s="62"/>
      <c r="Y28" s="64"/>
      <c r="Z28" s="62"/>
      <c r="AA28" s="64"/>
      <c r="AB28" s="62"/>
      <c r="AC28" s="64"/>
      <c r="AD28" s="62"/>
      <c r="AE28" s="64"/>
      <c r="AF28" s="62"/>
      <c r="AG28" s="64"/>
      <c r="AH28" s="62"/>
      <c r="AI28" s="64"/>
      <c r="AJ28" s="84"/>
      <c r="AK28" s="64"/>
    </row>
    <row r="29" spans="1:37" s="4" customFormat="1" ht="15" customHeight="1">
      <c r="A29" s="21" t="s">
        <v>51</v>
      </c>
      <c r="B29" s="59"/>
      <c r="C29" s="63"/>
      <c r="D29" s="59"/>
      <c r="E29" s="63"/>
      <c r="F29" s="59"/>
      <c r="G29" s="63"/>
      <c r="H29" s="59"/>
      <c r="I29" s="63"/>
      <c r="J29" s="59"/>
      <c r="K29" s="63"/>
      <c r="L29" s="59"/>
      <c r="M29" s="63"/>
      <c r="N29" s="59"/>
      <c r="O29" s="63"/>
      <c r="P29" s="59"/>
      <c r="Q29" s="63"/>
      <c r="R29" s="59"/>
      <c r="S29" s="63"/>
      <c r="T29" s="59"/>
      <c r="U29" s="63"/>
      <c r="V29" s="59"/>
      <c r="W29" s="63"/>
      <c r="X29" s="59"/>
      <c r="Y29" s="63"/>
      <c r="Z29" s="59"/>
      <c r="AA29" s="63"/>
      <c r="AB29" s="59"/>
      <c r="AC29" s="63"/>
      <c r="AD29" s="59"/>
      <c r="AE29" s="63"/>
      <c r="AF29" s="59"/>
      <c r="AG29" s="63"/>
      <c r="AH29" s="59"/>
      <c r="AI29" s="63"/>
      <c r="AJ29" s="82"/>
      <c r="AK29" s="63"/>
    </row>
    <row r="30" spans="1:37" s="4" customFormat="1" ht="15" customHeight="1">
      <c r="A30" s="25" t="s">
        <v>95</v>
      </c>
      <c r="B30" s="59">
        <f>'[1]Physicals'!B75</f>
        <v>1234.902</v>
      </c>
      <c r="C30" s="32"/>
      <c r="D30" s="59">
        <f>'[1]Physicals'!C75</f>
        <v>1269.896</v>
      </c>
      <c r="E30" s="32"/>
      <c r="F30" s="59">
        <f>'[1]Physicals'!P75</f>
        <v>1269.896</v>
      </c>
      <c r="G30" s="32"/>
      <c r="H30" s="59">
        <f>'[1]Physicals'!D75</f>
        <v>1283.417</v>
      </c>
      <c r="I30" s="32">
        <f aca="true" t="shared" si="29" ref="I30:U31">IF(B30=0,"n/m",(H30-B30)/B30)</f>
        <v>0.03928651828242231</v>
      </c>
      <c r="J30" s="59">
        <f>'[1]Physicals'!E75</f>
        <v>1229.173</v>
      </c>
      <c r="K30" s="32">
        <f t="shared" si="29"/>
        <v>-0.03206798037004602</v>
      </c>
      <c r="L30" s="59">
        <f>'[1]Physicals'!Q75</f>
        <v>1229.173</v>
      </c>
      <c r="M30" s="32">
        <f t="shared" si="29"/>
        <v>-0.03206798037004602</v>
      </c>
      <c r="N30" s="59">
        <f>'[1]Physicals'!F75</f>
        <v>1287.843</v>
      </c>
      <c r="O30" s="32">
        <f t="shared" si="29"/>
        <v>0.003448606337612918</v>
      </c>
      <c r="P30" s="59">
        <f>'[1]Physicals'!G75</f>
        <v>1297.61</v>
      </c>
      <c r="Q30" s="32">
        <f t="shared" si="29"/>
        <v>0.05567727244252835</v>
      </c>
      <c r="R30" s="59">
        <f>'[1]Physicals'!R75</f>
        <v>1297.61</v>
      </c>
      <c r="S30" s="32">
        <f t="shared" si="29"/>
        <v>0.05567727244252835</v>
      </c>
      <c r="T30" s="59">
        <f>'[1]Physicals'!H75</f>
        <v>1284.1</v>
      </c>
      <c r="U30" s="32">
        <f t="shared" si="29"/>
        <v>-0.00290641017577466</v>
      </c>
      <c r="V30" s="59">
        <f>'[1]Physicals'!I75</f>
        <v>1291.184</v>
      </c>
      <c r="W30" s="32">
        <f>IF(P30=0,"n/m",(V30-P30)/P30)</f>
        <v>-0.004952181317961431</v>
      </c>
      <c r="X30" s="59">
        <f>'[1]Physicals'!S75</f>
        <v>1291.184</v>
      </c>
      <c r="Y30" s="32">
        <f>IF(R30=0,"n/m",(X30-R30)/R30)</f>
        <v>-0.004952181317961431</v>
      </c>
      <c r="Z30" s="59">
        <f>'[1]Physicals'!J75</f>
        <v>1305.17</v>
      </c>
      <c r="AA30" s="32">
        <f>IF(T30=0,"n/m",(Z30-T30)/T30)</f>
        <v>0.01640837940970342</v>
      </c>
      <c r="AB30" s="59">
        <f>'[1]Physicals'!K75</f>
        <v>1308.238</v>
      </c>
      <c r="AC30" s="32">
        <f>IF(V30=0,"n/m",(AB30-V30)/V30)</f>
        <v>0.013208032317624822</v>
      </c>
      <c r="AD30" s="59">
        <f>'[1]Physicals'!T75</f>
        <v>1308.238</v>
      </c>
      <c r="AE30" s="32">
        <f>IF(X30=0,"n/m",(AD30-X30)/X30)</f>
        <v>0.013208032317624822</v>
      </c>
      <c r="AF30" s="59">
        <f>'[1]Physicals'!L75</f>
        <v>1317.784</v>
      </c>
      <c r="AG30" s="32">
        <f>IF(Z30=0,"n/m",(AF30-Z30)/Z30)</f>
        <v>0.00966464138771197</v>
      </c>
      <c r="AH30" s="59">
        <f>'[1]Physicals'!M75</f>
        <v>1315.516</v>
      </c>
      <c r="AI30" s="32">
        <f>IF(AB30=0,"n/m",(AH30-AB30)/AB30)</f>
        <v>0.005563207917825365</v>
      </c>
      <c r="AJ30" s="82">
        <f>'[1]Physicals'!U75</f>
        <v>1315.516</v>
      </c>
      <c r="AK30" s="32">
        <f>IF(AD30=0,"n/m",(AJ30-AD30)/AD30)</f>
        <v>0.005563207917825365</v>
      </c>
    </row>
    <row r="31" spans="1:37" s="4" customFormat="1" ht="15" customHeight="1">
      <c r="A31" s="25" t="s">
        <v>49</v>
      </c>
      <c r="B31" s="62">
        <f>'[1]Physicals'!B83</f>
        <v>74.63426540834367</v>
      </c>
      <c r="C31" s="32"/>
      <c r="D31" s="62">
        <f>'[1]Physicals'!C83</f>
        <v>68.230688217839</v>
      </c>
      <c r="E31" s="32"/>
      <c r="F31" s="62">
        <f>'[1]Physicals'!P83</f>
        <v>70.90627269981425</v>
      </c>
      <c r="G31" s="32"/>
      <c r="H31" s="62">
        <f>'[1]Physicals'!D83</f>
        <v>67.54540722582777</v>
      </c>
      <c r="I31" s="32">
        <f t="shared" si="29"/>
        <v>-0.09498128163693831</v>
      </c>
      <c r="J31" s="62">
        <f>'[1]Physicals'!E83</f>
        <v>65.93626638382439</v>
      </c>
      <c r="K31" s="32">
        <f t="shared" si="29"/>
        <v>-0.033627417426734</v>
      </c>
      <c r="L31" s="62">
        <f>'[1]Physicals'!Q83</f>
        <v>70.76</v>
      </c>
      <c r="M31" s="32">
        <f t="shared" si="29"/>
        <v>-0.0020629021135196456</v>
      </c>
      <c r="N31" s="62">
        <f>'[1]Physicals'!F83</f>
        <v>67.02</v>
      </c>
      <c r="O31" s="32">
        <f t="shared" si="29"/>
        <v>-0.007778578106297566</v>
      </c>
      <c r="P31" s="62">
        <f>'[1]Physicals'!G83</f>
        <v>62.12</v>
      </c>
      <c r="Q31" s="32">
        <f t="shared" si="29"/>
        <v>-0.05787810856030825</v>
      </c>
      <c r="R31" s="62">
        <f>'[1]Physicals'!R83</f>
        <v>66.02</v>
      </c>
      <c r="S31" s="32">
        <f t="shared" si="29"/>
        <v>-0.06698699830412674</v>
      </c>
      <c r="T31" s="62">
        <f>'[1]Physicals'!H83</f>
        <v>62.39</v>
      </c>
      <c r="U31" s="32">
        <f t="shared" si="29"/>
        <v>-0.06908385556550277</v>
      </c>
      <c r="V31" s="62">
        <f>'[1]Physicals'!I83</f>
        <v>59.37</v>
      </c>
      <c r="W31" s="32">
        <f>IF(P31=0,"n/m",(V31-P31)/P31)</f>
        <v>-0.044269156471345786</v>
      </c>
      <c r="X31" s="62">
        <f>'[1]Physicals'!S83</f>
        <v>60.64</v>
      </c>
      <c r="Y31" s="32">
        <f>IF(R31=0,"n/m",(X31-R31)/R31)</f>
        <v>-0.0814904574371402</v>
      </c>
      <c r="Z31" s="62">
        <f>'[1]Physicals'!J83</f>
        <v>59.46</v>
      </c>
      <c r="AA31" s="32">
        <f>IF(T31=0,"n/m",(Z31-T31)/T31)</f>
        <v>-0.04696265427151786</v>
      </c>
      <c r="AB31" s="62">
        <f>'[1]Physicals'!K83</f>
        <v>56.4</v>
      </c>
      <c r="AC31" s="32">
        <f>IF(V31=0,"n/m",(AB31-V31)/V31)</f>
        <v>-0.05002526528549771</v>
      </c>
      <c r="AD31" s="62">
        <f>'[1]Physicals'!T83</f>
        <v>58.05</v>
      </c>
      <c r="AE31" s="32">
        <f>IF(X31=0,"n/m",(AD31-X31)/X31)</f>
        <v>-0.042711081794195305</v>
      </c>
      <c r="AF31" s="62">
        <f>'[1]Physicals'!L83</f>
        <v>56.76</v>
      </c>
      <c r="AG31" s="32">
        <f>IF(Z31=0,"n/m",(AF31-Z31)/Z31)</f>
        <v>-0.045408678102926384</v>
      </c>
      <c r="AH31" s="62">
        <f>'[1]Physicals'!M83</f>
        <v>54.41</v>
      </c>
      <c r="AI31" s="32">
        <f>IF(AB31=0,"n/m",(AH31-AB31)/AB31)</f>
        <v>-0.03528368794326245</v>
      </c>
      <c r="AJ31" s="84">
        <f>'[1]Physicals'!U83</f>
        <v>55.71</v>
      </c>
      <c r="AK31" s="32">
        <f>IF(AD31=0,"n/m",(AJ31-AD31)/AD31)</f>
        <v>-0.04031007751937978</v>
      </c>
    </row>
    <row r="32" spans="1:37" s="4" customFormat="1" ht="15" customHeight="1">
      <c r="A32" s="25"/>
      <c r="B32" s="62"/>
      <c r="C32" s="63"/>
      <c r="D32" s="62"/>
      <c r="E32" s="63"/>
      <c r="F32" s="62"/>
      <c r="G32" s="63"/>
      <c r="H32" s="62"/>
      <c r="I32" s="63"/>
      <c r="J32" s="62"/>
      <c r="K32" s="63"/>
      <c r="L32" s="62"/>
      <c r="M32" s="63"/>
      <c r="N32" s="62"/>
      <c r="O32" s="63"/>
      <c r="P32" s="62"/>
      <c r="Q32" s="63"/>
      <c r="R32" s="62"/>
      <c r="S32" s="63"/>
      <c r="T32" s="62"/>
      <c r="U32" s="63"/>
      <c r="V32" s="62"/>
      <c r="W32" s="63"/>
      <c r="X32" s="62"/>
      <c r="Y32" s="63"/>
      <c r="Z32" s="62"/>
      <c r="AA32" s="63"/>
      <c r="AB32" s="62"/>
      <c r="AC32" s="63"/>
      <c r="AD32" s="62"/>
      <c r="AE32" s="63"/>
      <c r="AF32" s="62"/>
      <c r="AG32" s="63"/>
      <c r="AH32" s="62"/>
      <c r="AI32" s="63"/>
      <c r="AJ32" s="84"/>
      <c r="AK32" s="63"/>
    </row>
    <row r="33" spans="1:37" s="4" customFormat="1" ht="15" customHeight="1">
      <c r="A33" s="21" t="s">
        <v>22</v>
      </c>
      <c r="B33" s="62"/>
      <c r="C33" s="63"/>
      <c r="D33" s="62"/>
      <c r="E33" s="63"/>
      <c r="F33" s="62"/>
      <c r="G33" s="63"/>
      <c r="H33" s="62"/>
      <c r="I33" s="63"/>
      <c r="J33" s="62"/>
      <c r="K33" s="63"/>
      <c r="L33" s="62"/>
      <c r="M33" s="63"/>
      <c r="N33" s="62"/>
      <c r="O33" s="63"/>
      <c r="P33" s="62"/>
      <c r="Q33" s="63"/>
      <c r="R33" s="62"/>
      <c r="S33" s="63"/>
      <c r="T33" s="62"/>
      <c r="U33" s="63"/>
      <c r="V33" s="62"/>
      <c r="W33" s="63"/>
      <c r="X33" s="62"/>
      <c r="Y33" s="63"/>
      <c r="Z33" s="62"/>
      <c r="AA33" s="63"/>
      <c r="AB33" s="62"/>
      <c r="AC33" s="63"/>
      <c r="AD33" s="62"/>
      <c r="AE33" s="63"/>
      <c r="AF33" s="62"/>
      <c r="AG33" s="63"/>
      <c r="AH33" s="62"/>
      <c r="AI33" s="63"/>
      <c r="AJ33" s="84"/>
      <c r="AK33" s="63"/>
    </row>
    <row r="34" spans="1:37" ht="15" customHeight="1">
      <c r="A34" s="55" t="s">
        <v>76</v>
      </c>
      <c r="B34" s="61">
        <f>'[1]Physicals'!B164</f>
        <v>8582</v>
      </c>
      <c r="C34" s="32"/>
      <c r="D34" s="61">
        <f>'[1]Physicals'!C164</f>
        <v>8529</v>
      </c>
      <c r="E34" s="32"/>
      <c r="F34" s="61">
        <f>'[1]Physicals'!P164</f>
        <v>8529</v>
      </c>
      <c r="G34" s="32"/>
      <c r="H34" s="61">
        <f>'[1]Physicals'!D164</f>
        <v>8892</v>
      </c>
      <c r="I34" s="32">
        <f>IF(B34=0,"n/m",(H34-B34)/B34)</f>
        <v>0.036122116056863204</v>
      </c>
      <c r="J34" s="61">
        <f>'[1]Physicals'!E164</f>
        <v>9211.759</v>
      </c>
      <c r="K34" s="32">
        <f>IF(D34=0,"n/m",(J34-D34)/D34)</f>
        <v>0.08005147145034588</v>
      </c>
      <c r="L34" s="61">
        <f>'[1]Physicals'!Q164</f>
        <v>9212</v>
      </c>
      <c r="M34" s="32">
        <f>IF(F34=0,"n/m",(L34-F34)/F34)</f>
        <v>0.08007972798686833</v>
      </c>
      <c r="N34" s="59">
        <f>'[1]Physicals'!F164</f>
        <v>9319</v>
      </c>
      <c r="O34" s="32">
        <f>IF(H34=0,"n/m",(N34-H34)/H34)</f>
        <v>0.048020692757534865</v>
      </c>
      <c r="P34" s="59">
        <f>'[1]Physicals'!G164</f>
        <v>9335</v>
      </c>
      <c r="Q34" s="32">
        <f>IF(J34=0,"n/m",(P34-J34)/J34)</f>
        <v>0.013378660905045386</v>
      </c>
      <c r="R34" s="59">
        <f>'[1]Physicals'!R164</f>
        <v>9335</v>
      </c>
      <c r="S34" s="32">
        <f>IF(L34=0,"n/m",(R34-L34)/L34)</f>
        <v>0.013352149370386453</v>
      </c>
      <c r="T34" s="59">
        <f>'[1]Physicals'!H164</f>
        <v>9706</v>
      </c>
      <c r="U34" s="32">
        <f>IF(N34=0,"n/m",(T34-N34)/N34)</f>
        <v>0.041528060950745786</v>
      </c>
      <c r="V34" s="59">
        <f>'[1]Physicals'!I164</f>
        <v>10191</v>
      </c>
      <c r="W34" s="32">
        <f>IF(P34=0,"n/m",(V34-P34)/P34)</f>
        <v>0.09169791108730584</v>
      </c>
      <c r="X34" s="59">
        <f>'[1]Physicals'!S164</f>
        <v>10191</v>
      </c>
      <c r="Y34" s="32">
        <f>IF(R34=0,"n/m",(X34-R34)/R34)</f>
        <v>0.09169791108730584</v>
      </c>
      <c r="Z34" s="59">
        <f>'[1]Physicals'!J164</f>
        <v>10387</v>
      </c>
      <c r="AA34" s="32">
        <f>IF(T34=0,"n/m",(Z34-T34)/T34)</f>
        <v>0.07016278590562539</v>
      </c>
      <c r="AB34" s="59">
        <f>'[1]Physicals'!K164</f>
        <v>10562</v>
      </c>
      <c r="AC34" s="32">
        <f>IF(V34=0,"n/m",(AB34-V34)/V34)</f>
        <v>0.03640467078795015</v>
      </c>
      <c r="AD34" s="59">
        <f>'[3]FH'!$E$43</f>
        <v>10562</v>
      </c>
      <c r="AE34" s="32">
        <f>IF(X34=0,"n/m",(AD34-X34)/X34)</f>
        <v>0.03640467078795015</v>
      </c>
      <c r="AF34" s="59">
        <f>'[2]FH'!$D$43</f>
        <v>11481</v>
      </c>
      <c r="AG34" s="32">
        <f>IF(Z34=0,"n/m",(AF34-Z34)/Z34)</f>
        <v>0.10532396264561471</v>
      </c>
      <c r="AH34" s="59">
        <f>'[1]Physicals'!M164</f>
        <v>12223</v>
      </c>
      <c r="AI34" s="32">
        <f>IF(AB34=0,"n/m",(AH34-AB34)/AB34)</f>
        <v>0.15726188221927664</v>
      </c>
      <c r="AJ34" s="82">
        <f>'[1]Physicals'!U164</f>
        <v>12223</v>
      </c>
      <c r="AK34" s="32">
        <f>IF(AD34=0,"n/m",(AJ34-AD34)/AD34)</f>
        <v>0.15726188221927664</v>
      </c>
    </row>
    <row r="35" spans="1:37" ht="15" customHeight="1">
      <c r="A35" s="25" t="s">
        <v>116</v>
      </c>
      <c r="B35" s="61">
        <f>'[1]Physicals'!B174</f>
        <v>0</v>
      </c>
      <c r="C35" s="32"/>
      <c r="D35" s="31">
        <f>'[1]Physicals'!C174</f>
        <v>0</v>
      </c>
      <c r="E35" s="32"/>
      <c r="F35" s="31">
        <f>'[1]Physicals'!P174</f>
        <v>0</v>
      </c>
      <c r="G35" s="32"/>
      <c r="H35" s="61" t="s">
        <v>56</v>
      </c>
      <c r="I35" s="32" t="s">
        <v>56</v>
      </c>
      <c r="J35" s="61" t="s">
        <v>56</v>
      </c>
      <c r="K35" s="32" t="s">
        <v>56</v>
      </c>
      <c r="L35" s="61" t="s">
        <v>56</v>
      </c>
      <c r="M35" s="32" t="s">
        <v>56</v>
      </c>
      <c r="N35" s="31">
        <f>'[1]Physicals'!F174</f>
        <v>5438</v>
      </c>
      <c r="O35" s="32" t="s">
        <v>56</v>
      </c>
      <c r="P35" s="31">
        <f>'[1]Physicals'!G174</f>
        <v>5562</v>
      </c>
      <c r="Q35" s="32" t="s">
        <v>56</v>
      </c>
      <c r="R35" s="31">
        <f>'[1]Physicals'!R174</f>
        <v>5562</v>
      </c>
      <c r="S35" s="32" t="s">
        <v>56</v>
      </c>
      <c r="T35" s="31">
        <f>'[1]Physicals'!H174</f>
        <v>5673</v>
      </c>
      <c r="U35" s="32">
        <f>IF(N35=0,"n/m",(T35-N35)/N35)</f>
        <v>0.04321441706509746</v>
      </c>
      <c r="V35" s="31">
        <f>'[1]Physicals'!I174</f>
        <v>5727</v>
      </c>
      <c r="W35" s="32">
        <f>IF(P35=0,"n/m",(V35-P35)/P35)</f>
        <v>0.0296655879180151</v>
      </c>
      <c r="X35" s="31">
        <f>'[1]Physicals'!S174</f>
        <v>5727</v>
      </c>
      <c r="Y35" s="32">
        <f>IF(R35=0,"n/m",(X35-R35)/R35)</f>
        <v>0.0296655879180151</v>
      </c>
      <c r="Z35" s="59">
        <f>'[1]Physicals'!J174</f>
        <v>5764</v>
      </c>
      <c r="AA35" s="32">
        <f>IF(T35=0,"n/m",(Z35-T35)/T35)</f>
        <v>0.01604089546976908</v>
      </c>
      <c r="AB35" s="59">
        <f>'[1]Physicals'!K174</f>
        <v>5810</v>
      </c>
      <c r="AC35" s="32">
        <f>IF(V35=0,"n/m",(AB35-V35)/V35)</f>
        <v>0.014492753623188406</v>
      </c>
      <c r="AD35" s="59">
        <f>'[3]FH'!$E$35</f>
        <v>5810</v>
      </c>
      <c r="AE35" s="32">
        <f>IF(X35=0,"n/m",(AD35-X35)/X35)</f>
        <v>0.014492753623188406</v>
      </c>
      <c r="AF35" s="59">
        <f>'[2]FH'!$D$35</f>
        <v>6107</v>
      </c>
      <c r="AG35" s="32">
        <f>IF(Z35=0,"n/m",(AF35-Z35)/Z35)</f>
        <v>0.05950728660652325</v>
      </c>
      <c r="AH35" s="59">
        <f>'[1]Physicals'!M174</f>
        <v>6455</v>
      </c>
      <c r="AI35" s="32">
        <f>IF(AB35=0,"n/m",(AH35-AB35)/AB35)</f>
        <v>0.11101549053356283</v>
      </c>
      <c r="AJ35" s="82">
        <f>'[1]Physicals'!U174</f>
        <v>6455</v>
      </c>
      <c r="AK35" s="32">
        <f>IF(AD35=0,"n/m",(AJ35-AD35)/AD35)</f>
        <v>0.11101549053356283</v>
      </c>
    </row>
    <row r="36" spans="1:37" ht="15" customHeight="1">
      <c r="A36" s="25" t="s">
        <v>126</v>
      </c>
      <c r="B36" s="61">
        <f>'[1]Physicals'!B180</f>
        <v>0</v>
      </c>
      <c r="C36" s="32"/>
      <c r="D36" s="31">
        <f>'[1]Physicals'!C180</f>
        <v>39.403</v>
      </c>
      <c r="E36" s="32"/>
      <c r="F36" s="31">
        <f>'[1]Physicals'!P180</f>
        <v>39.403</v>
      </c>
      <c r="G36" s="32"/>
      <c r="H36" s="31">
        <f>'[1]Physicals'!D180</f>
        <v>95</v>
      </c>
      <c r="I36" s="32" t="str">
        <f>IF(B36=0,"n/m",(H36-B36)/B36)</f>
        <v>n/m</v>
      </c>
      <c r="J36" s="31">
        <f>'[1]Physicals'!E180</f>
        <v>178</v>
      </c>
      <c r="K36" s="32">
        <f>IF(D36=0,"n/m",(J36-D36)/D36)</f>
        <v>3.5174225312793443</v>
      </c>
      <c r="L36" s="31">
        <f>'[1]Physicals'!Q180</f>
        <v>178</v>
      </c>
      <c r="M36" s="32">
        <f>IF(F36=0,"n/m",(L36-F36)/F36)</f>
        <v>3.5174225312793443</v>
      </c>
      <c r="N36" s="31">
        <f>'[1]Physicals'!F180</f>
        <v>392</v>
      </c>
      <c r="O36" s="32">
        <f>IF(H36=0,"n/m",(N36-H36)/H36)</f>
        <v>3.126315789473684</v>
      </c>
      <c r="P36" s="31">
        <f>'[1]Physicals'!G180</f>
        <v>526</v>
      </c>
      <c r="Q36" s="32">
        <f>IF(J36=0,"n/m",(P36-J36)/J36)</f>
        <v>1.9550561797752808</v>
      </c>
      <c r="R36" s="31">
        <f>'[1]Physicals'!R180</f>
        <v>526</v>
      </c>
      <c r="S36" s="32">
        <f>IF(L36=0,"n/m",(R36-L36)/L36)</f>
        <v>1.9550561797752808</v>
      </c>
      <c r="T36" s="31">
        <f>'[1]Physicals'!H180</f>
        <v>765</v>
      </c>
      <c r="U36" s="32">
        <f aca="true" t="shared" si="30" ref="U36:U41">IF(N36=0,"n/m",(T36-N36)/N36)</f>
        <v>0.951530612244898</v>
      </c>
      <c r="V36" s="31">
        <f>'[1]Physicals'!I180</f>
        <v>1046</v>
      </c>
      <c r="W36" s="32">
        <f aca="true" t="shared" si="31" ref="W36:W41">IF(P36=0,"n/m",(V36-P36)/P36)</f>
        <v>0.9885931558935361</v>
      </c>
      <c r="X36" s="31">
        <f>'[1]Physicals'!S180</f>
        <v>1046</v>
      </c>
      <c r="Y36" s="32">
        <f aca="true" t="shared" si="32" ref="Y36:Y41">IF(R36=0,"n/m",(X36-R36)/R36)</f>
        <v>0.9885931558935361</v>
      </c>
      <c r="Z36" s="59">
        <f>'[1]Physicals'!J180</f>
        <v>1325</v>
      </c>
      <c r="AA36" s="32">
        <f aca="true" t="shared" si="33" ref="AA36:AA44">IF(T36=0,"n/m",(Z36-T36)/T36)</f>
        <v>0.7320261437908496</v>
      </c>
      <c r="AB36" s="59">
        <f>'[1]Physicals'!K180</f>
        <v>1662</v>
      </c>
      <c r="AC36" s="32">
        <f aca="true" t="shared" si="34" ref="AC36:AC44">IF(V36=0,"n/m",(AB36-V36)/V36)</f>
        <v>0.5889101338432122</v>
      </c>
      <c r="AD36" s="59">
        <f>'[3]FH'!$E$40</f>
        <v>1662</v>
      </c>
      <c r="AE36" s="32">
        <f aca="true" t="shared" si="35" ref="AE36:AE44">IF(X36=0,"n/m",(AD36-X36)/X36)</f>
        <v>0.5889101338432122</v>
      </c>
      <c r="AF36" s="59">
        <f>'[2]FH'!$D$40</f>
        <v>2167</v>
      </c>
      <c r="AG36" s="32">
        <f aca="true" t="shared" si="36" ref="AG36:AG41">IF(Z36=0,"n/m",(AF36-Z36)/Z36)</f>
        <v>0.6354716981132076</v>
      </c>
      <c r="AH36" s="59">
        <f>'[1]Physicals'!M180</f>
        <v>2576</v>
      </c>
      <c r="AI36" s="32">
        <f aca="true" t="shared" si="37" ref="AI36:AI41">IF(AB36=0,"n/m",(AH36-AB36)/AB36)</f>
        <v>0.5499398315282792</v>
      </c>
      <c r="AJ36" s="82">
        <f>'[1]Physicals'!U180</f>
        <v>2576</v>
      </c>
      <c r="AK36" s="32">
        <f aca="true" t="shared" si="38" ref="AK36:AK41">IF(AD36=0,"n/m",(AJ36-AD36)/AD36)</f>
        <v>0.5499398315282792</v>
      </c>
    </row>
    <row r="37" spans="1:37" s="4" customFormat="1" ht="15" customHeight="1">
      <c r="A37" s="55" t="s">
        <v>117</v>
      </c>
      <c r="B37" s="61" t="s">
        <v>56</v>
      </c>
      <c r="C37" s="32"/>
      <c r="D37" s="61" t="s">
        <v>56</v>
      </c>
      <c r="E37" s="32"/>
      <c r="F37" s="61" t="s">
        <v>56</v>
      </c>
      <c r="G37" s="32"/>
      <c r="H37" s="61" t="s">
        <v>56</v>
      </c>
      <c r="I37" s="32" t="s">
        <v>56</v>
      </c>
      <c r="J37" s="61" t="s">
        <v>56</v>
      </c>
      <c r="K37" s="32" t="s">
        <v>56</v>
      </c>
      <c r="L37" s="61" t="s">
        <v>56</v>
      </c>
      <c r="M37" s="32" t="s">
        <v>56</v>
      </c>
      <c r="N37" s="59">
        <f>'[1]Physicals'!F182</f>
        <v>1799.5816666666667</v>
      </c>
      <c r="O37" s="32" t="s">
        <v>56</v>
      </c>
      <c r="P37" s="59">
        <f>'[1]Physicals'!G182</f>
        <v>1800.5703333333333</v>
      </c>
      <c r="Q37" s="32" t="s">
        <v>56</v>
      </c>
      <c r="R37" s="59">
        <f>'[1]Physicals'!R182</f>
        <v>1800.5703333333333</v>
      </c>
      <c r="S37" s="32" t="s">
        <v>56</v>
      </c>
      <c r="T37" s="59">
        <f>'[1]Physicals'!H182</f>
        <v>1915</v>
      </c>
      <c r="U37" s="32">
        <f t="shared" si="30"/>
        <v>0.0641362020247298</v>
      </c>
      <c r="V37" s="59">
        <f>'[1]Physicals'!I182</f>
        <v>1951</v>
      </c>
      <c r="W37" s="32">
        <f t="shared" si="31"/>
        <v>0.08354556546990388</v>
      </c>
      <c r="X37" s="59">
        <f>'[1]Physicals'!S182</f>
        <v>1951</v>
      </c>
      <c r="Y37" s="32">
        <f t="shared" si="32"/>
        <v>0.08354556546990388</v>
      </c>
      <c r="Z37" s="59">
        <f>'[1]Physicals'!J182</f>
        <v>1921</v>
      </c>
      <c r="AA37" s="32">
        <f t="shared" si="33"/>
        <v>0.003133159268929504</v>
      </c>
      <c r="AB37" s="59">
        <f>'[1]Physicals'!K182</f>
        <v>1889</v>
      </c>
      <c r="AC37" s="32">
        <f t="shared" si="34"/>
        <v>-0.03177857508969759</v>
      </c>
      <c r="AD37" s="59">
        <f>'[3]FH'!$E$46</f>
        <v>1889</v>
      </c>
      <c r="AE37" s="32">
        <f t="shared" si="35"/>
        <v>-0.03177857508969759</v>
      </c>
      <c r="AF37" s="59">
        <f>'[2]FH'!$D$46</f>
        <v>1943</v>
      </c>
      <c r="AG37" s="32">
        <f t="shared" si="36"/>
        <v>0.011452368558042686</v>
      </c>
      <c r="AH37" s="59">
        <f>'[1]Physicals'!$M$182</f>
        <v>1921</v>
      </c>
      <c r="AI37" s="32">
        <f t="shared" si="37"/>
        <v>0.01694017998941239</v>
      </c>
      <c r="AJ37" s="82">
        <f>'[1]Physicals'!U182</f>
        <v>1921</v>
      </c>
      <c r="AK37" s="32">
        <f t="shared" si="38"/>
        <v>0.01694017998941239</v>
      </c>
    </row>
    <row r="38" spans="1:37" s="4" customFormat="1" ht="15" customHeight="1">
      <c r="A38" s="25" t="s">
        <v>77</v>
      </c>
      <c r="B38" s="59">
        <f>'[1]Physicals'!B188</f>
        <v>101</v>
      </c>
      <c r="C38" s="32"/>
      <c r="D38" s="59">
        <f>'[1]Physicals'!C188</f>
        <v>118.75200000000001</v>
      </c>
      <c r="E38" s="32"/>
      <c r="F38" s="59">
        <f>'[1]Physicals'!P188</f>
        <v>118.75200000000001</v>
      </c>
      <c r="G38" s="32"/>
      <c r="H38" s="59">
        <f>'[1]Physicals'!D188</f>
        <v>128.81</v>
      </c>
      <c r="I38" s="32">
        <f>IF(B38=0,"n/m",(H38-B38)/B38)</f>
        <v>0.27534653465346537</v>
      </c>
      <c r="J38" s="59">
        <f>'[1]Physicals'!E188</f>
        <v>131.119</v>
      </c>
      <c r="K38" s="32">
        <f>IF(D38=0,"n/m",(J38-D38)/D38)</f>
        <v>0.10414140393424944</v>
      </c>
      <c r="L38" s="59">
        <f>'[1]Physicals'!Q188</f>
        <v>131</v>
      </c>
      <c r="M38" s="32">
        <f>IF(F38=0,"n/m",(L38-F38)/F38)</f>
        <v>0.10313931554836962</v>
      </c>
      <c r="N38" s="59">
        <f>'[1]Physicals'!F188</f>
        <v>71</v>
      </c>
      <c r="O38" s="32">
        <f>IF(H38=0,"n/m",(N38-H38)/H38)</f>
        <v>-0.44880055896281346</v>
      </c>
      <c r="P38" s="59">
        <f>'[1]Physicals'!G188</f>
        <v>74</v>
      </c>
      <c r="Q38" s="32">
        <f>IF(J38=0,"n/m",(P38-J38)/J38)</f>
        <v>-0.4356271783646916</v>
      </c>
      <c r="R38" s="59">
        <f>'[1]Physicals'!R188</f>
        <v>74</v>
      </c>
      <c r="S38" s="32">
        <f>IF(L38=0,"n/m",(R38-L38)/L38)</f>
        <v>-0.4351145038167939</v>
      </c>
      <c r="T38" s="59">
        <f>'[1]Physicals'!H188</f>
        <v>75</v>
      </c>
      <c r="U38" s="32">
        <f t="shared" si="30"/>
        <v>0.056338028169014086</v>
      </c>
      <c r="V38" s="59">
        <f>'[1]Physicals'!I188</f>
        <v>72</v>
      </c>
      <c r="W38" s="32">
        <f t="shared" si="31"/>
        <v>-0.02702702702702703</v>
      </c>
      <c r="X38" s="59">
        <f>'[1]Physicals'!S188</f>
        <v>72</v>
      </c>
      <c r="Y38" s="32">
        <f t="shared" si="32"/>
        <v>-0.02702702702702703</v>
      </c>
      <c r="Z38" s="59">
        <f>'[1]Physicals'!J188</f>
        <v>76</v>
      </c>
      <c r="AA38" s="32">
        <f t="shared" si="33"/>
        <v>0.013333333333333334</v>
      </c>
      <c r="AB38" s="59">
        <f>'[1]Physicals'!K188</f>
        <v>81</v>
      </c>
      <c r="AC38" s="32">
        <f t="shared" si="34"/>
        <v>0.125</v>
      </c>
      <c r="AD38" s="59">
        <f>'[3]FH'!$E$45</f>
        <v>81</v>
      </c>
      <c r="AE38" s="32">
        <f t="shared" si="35"/>
        <v>0.125</v>
      </c>
      <c r="AF38" s="59">
        <f>'[2]FH'!$D$45</f>
        <v>80</v>
      </c>
      <c r="AG38" s="32">
        <f t="shared" si="36"/>
        <v>0.05263157894736842</v>
      </c>
      <c r="AH38" s="59">
        <f>'[1]Physicals'!M188</f>
        <v>74</v>
      </c>
      <c r="AI38" s="32">
        <f t="shared" si="37"/>
        <v>-0.08641975308641975</v>
      </c>
      <c r="AJ38" s="82">
        <f>'[1]Physicals'!U188</f>
        <v>74</v>
      </c>
      <c r="AK38" s="32">
        <f t="shared" si="38"/>
        <v>-0.08641975308641975</v>
      </c>
    </row>
    <row r="39" spans="1:37" s="4" customFormat="1" ht="15" customHeight="1">
      <c r="A39" s="25" t="s">
        <v>62</v>
      </c>
      <c r="B39" s="59">
        <f>'[1]Physicals'!B221</f>
        <v>3611.524911</v>
      </c>
      <c r="C39" s="32"/>
      <c r="D39" s="59">
        <f>'[1]Physicals'!C221</f>
        <v>3700.0163420000003</v>
      </c>
      <c r="E39" s="32"/>
      <c r="F39" s="59">
        <f>'[1]Physicals'!P221</f>
        <v>7310.542659000001</v>
      </c>
      <c r="G39" s="32"/>
      <c r="H39" s="59">
        <f>'[1]Physicals'!D221</f>
        <v>4146.8995608800005</v>
      </c>
      <c r="I39" s="32">
        <f>IF(B39=0,"n/m",(H39-B39)/B39)</f>
        <v>0.14824060835060388</v>
      </c>
      <c r="J39" s="59">
        <f>'[1]Physicals'!E221</f>
        <v>4444.52767574</v>
      </c>
      <c r="K39" s="32">
        <f>IF(D39=0,"n/m",(J39-D39)/D39)</f>
        <v>0.2012183906565025</v>
      </c>
      <c r="L39" s="59">
        <f>'[1]Physicals'!Q221</f>
        <v>8591</v>
      </c>
      <c r="M39" s="32">
        <f>IF(F39=0,"n/m",(L39-F39)/F39)</f>
        <v>0.17515216047930857</v>
      </c>
      <c r="N39" s="59">
        <f>'[1]Physicals'!F221</f>
        <v>4919</v>
      </c>
      <c r="O39" s="32">
        <f>IF(H39=0,"n/m",(N39-H39)/H39)</f>
        <v>0.1861873980271069</v>
      </c>
      <c r="P39" s="59">
        <f>'[1]Physicals'!G221</f>
        <v>5177</v>
      </c>
      <c r="Q39" s="32">
        <f>IF(J39=0,"n/m",(P39-J39)/J39)</f>
        <v>0.16480318668238375</v>
      </c>
      <c r="R39" s="59">
        <f>'[1]Physicals'!R221</f>
        <v>10096</v>
      </c>
      <c r="S39" s="32">
        <f>IF(L39=0,"n/m",(R39-L39)/L39)</f>
        <v>0.1751833313933186</v>
      </c>
      <c r="T39" s="59">
        <f>'[1]Physicals'!H221</f>
        <v>5570</v>
      </c>
      <c r="U39" s="32">
        <f t="shared" si="30"/>
        <v>0.1323439723521041</v>
      </c>
      <c r="V39" s="59">
        <f>'[1]Physicals'!I221</f>
        <v>5435</v>
      </c>
      <c r="W39" s="32">
        <f t="shared" si="31"/>
        <v>0.04983581224647479</v>
      </c>
      <c r="X39" s="59">
        <f>'[1]Physicals'!S221</f>
        <v>11005</v>
      </c>
      <c r="Y39" s="32">
        <f t="shared" si="32"/>
        <v>0.09003565768621236</v>
      </c>
      <c r="Z39" s="59">
        <f>'[1]Physicals'!J221</f>
        <v>5723</v>
      </c>
      <c r="AA39" s="32">
        <f t="shared" si="33"/>
        <v>0.02746858168761221</v>
      </c>
      <c r="AB39" s="59">
        <f>'[1]Physicals'!K221</f>
        <v>5801</v>
      </c>
      <c r="AC39" s="32">
        <f t="shared" si="34"/>
        <v>0.06734130634774609</v>
      </c>
      <c r="AD39" s="59">
        <f>'[3]FH'!$E$73</f>
        <v>11524</v>
      </c>
      <c r="AE39" s="32">
        <f t="shared" si="35"/>
        <v>0.04716038164470695</v>
      </c>
      <c r="AF39" s="59">
        <f>'[2]FH'!$D$72</f>
        <v>6416</v>
      </c>
      <c r="AG39" s="32">
        <f t="shared" si="36"/>
        <v>0.12109033723571554</v>
      </c>
      <c r="AH39" s="59">
        <f>'[1]Physicals'!M221</f>
        <v>7096</v>
      </c>
      <c r="AI39" s="32">
        <f t="shared" si="37"/>
        <v>0.2232373728667471</v>
      </c>
      <c r="AJ39" s="82">
        <f>'[1]Physicals'!U221</f>
        <v>13512</v>
      </c>
      <c r="AK39" s="32">
        <f t="shared" si="38"/>
        <v>0.17250954529677195</v>
      </c>
    </row>
    <row r="40" spans="1:37" s="4" customFormat="1" ht="15" customHeight="1">
      <c r="A40" s="25" t="s">
        <v>52</v>
      </c>
      <c r="B40" s="59">
        <f>'[1]Physicals'!B225</f>
        <v>1318.2</v>
      </c>
      <c r="C40" s="32"/>
      <c r="D40" s="59">
        <f>'[1]Physicals'!C225</f>
        <v>1700.4</v>
      </c>
      <c r="E40" s="32"/>
      <c r="F40" s="59">
        <f>'[1]Physicals'!P225</f>
        <v>3018.6</v>
      </c>
      <c r="G40" s="32"/>
      <c r="H40" s="59">
        <f>'[1]Physicals'!D225</f>
        <v>2226.51</v>
      </c>
      <c r="I40" s="32">
        <f>IF(B40=0,"n/m",(H40-B40)/B40)</f>
        <v>0.6890532544378699</v>
      </c>
      <c r="J40" s="59">
        <f>'[1]Physicals'!E225</f>
        <v>2675.49</v>
      </c>
      <c r="K40" s="32">
        <f>IF(D40=0,"n/m",(J40-D40)/D40)</f>
        <v>0.5734474241354973</v>
      </c>
      <c r="L40" s="59">
        <f>'[1]Physicals'!Q225</f>
        <v>4902</v>
      </c>
      <c r="M40" s="32">
        <f>IF(F40=0,"n/m",(L40-F40)/F40)</f>
        <v>0.6239316239316239</v>
      </c>
      <c r="N40" s="59">
        <f>'[1]Physicals'!F225</f>
        <v>3224</v>
      </c>
      <c r="O40" s="32">
        <f>IF(H40=0,"n/m",(N40-H40)/H40)</f>
        <v>0.4480060722835288</v>
      </c>
      <c r="P40" s="59">
        <f>'[1]Physicals'!G225</f>
        <v>3749</v>
      </c>
      <c r="Q40" s="32">
        <f>IF(J40=0,"n/m",(P40-J40)/J40)</f>
        <v>0.40123865161148065</v>
      </c>
      <c r="R40" s="59">
        <f>'[1]Physicals'!R225</f>
        <v>6973</v>
      </c>
      <c r="S40" s="32">
        <f>IF(L40=0,"n/m",(R40-L40)/L40)</f>
        <v>0.42248062015503873</v>
      </c>
      <c r="T40" s="59">
        <f>'[1]Physicals'!H225</f>
        <v>4353</v>
      </c>
      <c r="U40" s="32">
        <f t="shared" si="30"/>
        <v>0.35018610421836227</v>
      </c>
      <c r="V40" s="59">
        <f>'[1]Physicals'!I225</f>
        <v>4590</v>
      </c>
      <c r="W40" s="32">
        <f t="shared" si="31"/>
        <v>0.22432648706321687</v>
      </c>
      <c r="X40" s="59">
        <f>'[1]Physicals'!S225</f>
        <v>8943</v>
      </c>
      <c r="Y40" s="32">
        <f t="shared" si="32"/>
        <v>0.2825182848128496</v>
      </c>
      <c r="Z40" s="59">
        <f>'[1]Physicals'!J225</f>
        <v>4783</v>
      </c>
      <c r="AA40" s="32">
        <f t="shared" si="33"/>
        <v>0.09878244888582587</v>
      </c>
      <c r="AB40" s="59">
        <f>'[1]Physicals'!K225</f>
        <v>4611</v>
      </c>
      <c r="AC40" s="32">
        <f t="shared" si="34"/>
        <v>0.004575163398692811</v>
      </c>
      <c r="AD40" s="59">
        <f>'[3]FH'!$E$71</f>
        <v>9394</v>
      </c>
      <c r="AE40" s="32">
        <f t="shared" si="35"/>
        <v>0.05043050430504305</v>
      </c>
      <c r="AF40" s="59">
        <f>'[2]FH'!$D$70</f>
        <v>4810</v>
      </c>
      <c r="AG40" s="32">
        <f t="shared" si="36"/>
        <v>0.0056449926824168935</v>
      </c>
      <c r="AH40" s="59">
        <f>'[1]Physicals'!M225</f>
        <v>5095</v>
      </c>
      <c r="AI40" s="32">
        <f t="shared" si="37"/>
        <v>0.10496638473216222</v>
      </c>
      <c r="AJ40" s="82">
        <f>'[1]Physicals'!U225</f>
        <v>9905</v>
      </c>
      <c r="AK40" s="32">
        <f t="shared" si="38"/>
        <v>0.05439642324888227</v>
      </c>
    </row>
    <row r="41" spans="1:37" s="4" customFormat="1" ht="15" customHeight="1">
      <c r="A41" s="25" t="s">
        <v>110</v>
      </c>
      <c r="B41" s="66">
        <f>'[1]Physicals'!B231</f>
        <v>44.32216534693717</v>
      </c>
      <c r="C41" s="32"/>
      <c r="D41" s="66">
        <f>'[1]Physicals'!C231</f>
        <v>42.63475870921239</v>
      </c>
      <c r="E41" s="32"/>
      <c r="F41" s="66">
        <f>'[1]Physicals'!P231</f>
        <v>44.00019794670566</v>
      </c>
      <c r="G41" s="32"/>
      <c r="H41" s="66">
        <f>'[1]Physicals'!D231</f>
        <v>45.140208807569415</v>
      </c>
      <c r="I41" s="32">
        <f>IF(B41=0,"n/m",(H41-B41)/B41)</f>
        <v>0.018456757566533838</v>
      </c>
      <c r="J41" s="66">
        <f>'[1]Physicals'!E231</f>
        <v>44.835511023613016</v>
      </c>
      <c r="K41" s="32">
        <f>IF(D41=0,"n/m",(J41-D41)/D41)</f>
        <v>0.051618735065694</v>
      </c>
      <c r="L41" s="66">
        <f>'[1]Physicals'!Q231</f>
        <v>45.039142772391635</v>
      </c>
      <c r="M41" s="32">
        <f>IF(F41=0,"n/m",(L41-F41)/F41)</f>
        <v>0.023612276175311173</v>
      </c>
      <c r="N41" s="62">
        <f>'[1]Physicals'!F231</f>
        <v>47.28128262047381</v>
      </c>
      <c r="O41" s="32">
        <f>IF(H41=0,"n/m",(N41-H41)/H41)</f>
        <v>0.047431632893673394</v>
      </c>
      <c r="P41" s="62">
        <f>'[1]Physicals'!G231</f>
        <v>48.78122123565989</v>
      </c>
      <c r="Q41" s="32">
        <f>IF(J41=0,"n/m",(P41-J41)/J41)</f>
        <v>0.08800413159044475</v>
      </c>
      <c r="R41" s="62">
        <f>'[1]Physicals'!R231</f>
        <v>48.15</v>
      </c>
      <c r="S41" s="32">
        <f>IF(L41=0,"n/m",(R41-L41)/L41)</f>
        <v>0.06907008073686685</v>
      </c>
      <c r="T41" s="62">
        <f>'[1]Physicals'!H231</f>
        <v>52.11</v>
      </c>
      <c r="U41" s="32">
        <f t="shared" si="30"/>
        <v>0.10212746169105089</v>
      </c>
      <c r="V41" s="62">
        <f>'[1]Physicals'!I231</f>
        <v>49.41</v>
      </c>
      <c r="W41" s="32">
        <f t="shared" si="31"/>
        <v>0.012889770867000286</v>
      </c>
      <c r="X41" s="62">
        <f>'[1]Physicals'!S231</f>
        <v>50.58</v>
      </c>
      <c r="Y41" s="32">
        <f t="shared" si="32"/>
        <v>0.05046728971962616</v>
      </c>
      <c r="Z41" s="62">
        <f>'[1]Physicals'!J231</f>
        <v>50.55</v>
      </c>
      <c r="AA41" s="32">
        <f t="shared" si="33"/>
        <v>-0.0299366724237191</v>
      </c>
      <c r="AB41" s="62">
        <f>'[1]Physicals'!K231</f>
        <v>50.62</v>
      </c>
      <c r="AC41" s="32">
        <f t="shared" si="34"/>
        <v>0.02448896984416112</v>
      </c>
      <c r="AD41" s="62">
        <f>'[3]FH'!$E$60</f>
        <v>50.61063541503662</v>
      </c>
      <c r="AE41" s="32">
        <f t="shared" si="35"/>
        <v>0.000605682385065646</v>
      </c>
      <c r="AF41" s="62">
        <f>'[1]Physicals'!L231</f>
        <v>50.63</v>
      </c>
      <c r="AG41" s="32">
        <f t="shared" si="36"/>
        <v>0.001582591493570829</v>
      </c>
      <c r="AH41" s="62">
        <f>'[3]FH'!$K$60</f>
        <v>48.46115821392396</v>
      </c>
      <c r="AI41" s="32">
        <f t="shared" si="37"/>
        <v>-0.04264800051513313</v>
      </c>
      <c r="AJ41" s="84">
        <f>'[3]FH'!$D$60</f>
        <v>49.69927638966965</v>
      </c>
      <c r="AK41" s="32">
        <f t="shared" si="38"/>
        <v>-0.01800726305633779</v>
      </c>
    </row>
    <row r="42" spans="1:38" s="5" customFormat="1" ht="15" customHeight="1">
      <c r="A42" s="26" t="s">
        <v>118</v>
      </c>
      <c r="B42" s="66">
        <f>'[1]Physicals'!B237</f>
        <v>0</v>
      </c>
      <c r="C42" s="32"/>
      <c r="D42" s="66">
        <f>'[1]Physicals'!C237</f>
        <v>0</v>
      </c>
      <c r="E42" s="32"/>
      <c r="F42" s="66">
        <f>'[1]Physicals'!P237</f>
        <v>0</v>
      </c>
      <c r="G42" s="32"/>
      <c r="H42" s="61" t="s">
        <v>56</v>
      </c>
      <c r="I42" s="61" t="s">
        <v>56</v>
      </c>
      <c r="J42" s="61" t="s">
        <v>56</v>
      </c>
      <c r="K42" s="61" t="s">
        <v>56</v>
      </c>
      <c r="L42" s="61" t="s">
        <v>56</v>
      </c>
      <c r="M42" s="61" t="s">
        <v>56</v>
      </c>
      <c r="N42" s="61" t="s">
        <v>56</v>
      </c>
      <c r="O42" s="61" t="s">
        <v>56</v>
      </c>
      <c r="P42" s="61" t="s">
        <v>56</v>
      </c>
      <c r="Q42" s="61" t="s">
        <v>56</v>
      </c>
      <c r="R42" s="61" t="s">
        <v>56</v>
      </c>
      <c r="S42" s="61" t="s">
        <v>56</v>
      </c>
      <c r="T42" s="62">
        <v>63.77</v>
      </c>
      <c r="U42" s="61" t="s">
        <v>56</v>
      </c>
      <c r="V42" s="62">
        <v>60.64</v>
      </c>
      <c r="W42" s="61" t="s">
        <v>56</v>
      </c>
      <c r="X42" s="62">
        <v>62.35</v>
      </c>
      <c r="Y42" s="61" t="s">
        <v>56</v>
      </c>
      <c r="Z42" s="62">
        <v>62.49</v>
      </c>
      <c r="AA42" s="32">
        <f>IF(T42=0,"n/m",(Z42-T42)/T42)</f>
        <v>-0.020072134232397697</v>
      </c>
      <c r="AB42" s="62">
        <v>62.53</v>
      </c>
      <c r="AC42" s="32">
        <f>IF(V42=0,"n/m",(AB42-V42)/V42)</f>
        <v>0.03116754617414249</v>
      </c>
      <c r="AD42" s="62">
        <f>'[3]FH'!$E$61</f>
        <v>62.4945826471353</v>
      </c>
      <c r="AE42" s="32">
        <f>IF(X42=0,"n/m",(AD42-X42)/X42)</f>
        <v>0.0023188876846078838</v>
      </c>
      <c r="AF42" s="62">
        <f>'[2]FH'!$D$60</f>
        <v>61.928337668876395</v>
      </c>
      <c r="AG42" s="32">
        <f>IF(Z42=0,"n/m",(AF42-Z42)/Z42)</f>
        <v>-0.008988035383639091</v>
      </c>
      <c r="AH42" s="62">
        <f>'[3]FH'!$K$61</f>
        <v>60.58434837990606</v>
      </c>
      <c r="AI42" s="32">
        <f>IF(AB42=0,"n/m",(AH42-AB42)/AB42)</f>
        <v>-0.031115490486069732</v>
      </c>
      <c r="AJ42" s="84">
        <f>'[3]FH'!$D$61</f>
        <v>61.10884631064003</v>
      </c>
      <c r="AK42" s="32">
        <f>IF(AD42=0,"n/m",(AJ42-AD42)/AD42)</f>
        <v>-0.022173703348330007</v>
      </c>
      <c r="AL42" s="4"/>
    </row>
    <row r="43" spans="1:38" s="5" customFormat="1" ht="15" customHeight="1">
      <c r="A43" s="26" t="s">
        <v>119</v>
      </c>
      <c r="B43" s="66">
        <f>'[1]Physicals'!B238</f>
        <v>0</v>
      </c>
      <c r="C43" s="32"/>
      <c r="D43" s="66">
        <f>'[1]Physicals'!C238</f>
        <v>0</v>
      </c>
      <c r="E43" s="32"/>
      <c r="F43" s="66">
        <f>'[1]Physicals'!P238</f>
        <v>0</v>
      </c>
      <c r="G43" s="32"/>
      <c r="H43" s="61" t="s">
        <v>56</v>
      </c>
      <c r="I43" s="61" t="s">
        <v>56</v>
      </c>
      <c r="J43" s="61" t="s">
        <v>56</v>
      </c>
      <c r="K43" s="61" t="s">
        <v>56</v>
      </c>
      <c r="L43" s="61" t="s">
        <v>56</v>
      </c>
      <c r="M43" s="61" t="s">
        <v>56</v>
      </c>
      <c r="N43" s="61" t="s">
        <v>56</v>
      </c>
      <c r="O43" s="61" t="s">
        <v>56</v>
      </c>
      <c r="P43" s="61" t="s">
        <v>56</v>
      </c>
      <c r="Q43" s="61" t="s">
        <v>56</v>
      </c>
      <c r="R43" s="61" t="s">
        <v>56</v>
      </c>
      <c r="S43" s="61" t="s">
        <v>56</v>
      </c>
      <c r="T43" s="62">
        <v>15.04</v>
      </c>
      <c r="U43" s="61" t="s">
        <v>56</v>
      </c>
      <c r="V43" s="62">
        <v>15.53</v>
      </c>
      <c r="W43" s="61" t="s">
        <v>56</v>
      </c>
      <c r="X43" s="62">
        <v>15.14</v>
      </c>
      <c r="Y43" s="61" t="s">
        <v>56</v>
      </c>
      <c r="Z43" s="62">
        <v>15.93</v>
      </c>
      <c r="AA43" s="32">
        <f>IF(T43=0,"n/m",(Z43-T43)/T43)</f>
        <v>0.05917553191489366</v>
      </c>
      <c r="AB43" s="62">
        <v>15.83</v>
      </c>
      <c r="AC43" s="32">
        <f>IF(V43=0,"n/m",(AB43-V43)/V43)</f>
        <v>0.019317450096587297</v>
      </c>
      <c r="AD43" s="62">
        <f>'[3]FH'!$E$62</f>
        <v>15.97787678598863</v>
      </c>
      <c r="AE43" s="32">
        <f>IF(X43=0,"n/m",(AD43-X43)/X43)</f>
        <v>0.055341927740332246</v>
      </c>
      <c r="AF43" s="62">
        <f>'[2]FH'!$D$61</f>
        <v>18.580276322058122</v>
      </c>
      <c r="AG43" s="32">
        <f>IF(Z43=0,"n/m",(AF43-Z43)/Z43)</f>
        <v>0.16637013948889656</v>
      </c>
      <c r="AH43" s="62">
        <f>'[3]FH'!$K$62</f>
        <v>16.82554565817576</v>
      </c>
      <c r="AI43" s="32">
        <f>IF(AB43=0,"n/m",(AH43-AB43)/AB43)</f>
        <v>0.06288980784433096</v>
      </c>
      <c r="AJ43" s="84">
        <f>'[3]FH'!$D$62</f>
        <v>17.8817786267643</v>
      </c>
      <c r="AK43" s="32">
        <f>IF(AD43=0,"n/m",(AJ43-AD43)/AD43)</f>
        <v>0.11915862578470039</v>
      </c>
      <c r="AL43" s="4"/>
    </row>
    <row r="44" spans="1:38" s="5" customFormat="1" ht="15" customHeight="1">
      <c r="A44" s="26" t="s">
        <v>127</v>
      </c>
      <c r="B44" s="61" t="s">
        <v>56</v>
      </c>
      <c r="C44" s="32"/>
      <c r="D44" s="61" t="s">
        <v>56</v>
      </c>
      <c r="E44" s="32"/>
      <c r="F44" s="61" t="s">
        <v>56</v>
      </c>
      <c r="G44" s="32"/>
      <c r="H44" s="61" t="s">
        <v>56</v>
      </c>
      <c r="I44" s="32" t="s">
        <v>56</v>
      </c>
      <c r="J44" s="61" t="s">
        <v>56</v>
      </c>
      <c r="K44" s="32" t="s">
        <v>56</v>
      </c>
      <c r="L44" s="61" t="s">
        <v>56</v>
      </c>
      <c r="M44" s="32" t="s">
        <v>56</v>
      </c>
      <c r="N44" s="32" t="s">
        <v>56</v>
      </c>
      <c r="O44" s="32" t="s">
        <v>56</v>
      </c>
      <c r="P44" s="32" t="s">
        <v>56</v>
      </c>
      <c r="Q44" s="32" t="s">
        <v>56</v>
      </c>
      <c r="R44" s="32" t="s">
        <v>56</v>
      </c>
      <c r="S44" s="32" t="s">
        <v>56</v>
      </c>
      <c r="T44" s="62">
        <v>74.48</v>
      </c>
      <c r="U44" s="32" t="s">
        <v>56</v>
      </c>
      <c r="V44" s="62">
        <v>58.5</v>
      </c>
      <c r="W44" s="32" t="s">
        <v>56</v>
      </c>
      <c r="X44" s="62">
        <v>64.29</v>
      </c>
      <c r="Y44" s="32" t="s">
        <v>56</v>
      </c>
      <c r="Z44" s="62">
        <v>53.85</v>
      </c>
      <c r="AA44" s="32">
        <f t="shared" si="33"/>
        <v>-0.2769871106337272</v>
      </c>
      <c r="AB44" s="62">
        <v>48.73</v>
      </c>
      <c r="AC44" s="32">
        <f t="shared" si="34"/>
        <v>-0.16700854700854706</v>
      </c>
      <c r="AD44" s="62">
        <f>'[3]FH'!$E$66</f>
        <v>50.40620384047267</v>
      </c>
      <c r="AE44" s="32">
        <f t="shared" si="35"/>
        <v>-0.21595576543050762</v>
      </c>
      <c r="AF44" s="62">
        <f>'[2]FH'!$D$65</f>
        <v>41.52520240271611</v>
      </c>
      <c r="AG44" s="32">
        <f>IF(Z44=0,"n/m",(AF44-Z44)/Z44)</f>
        <v>-0.22887275018168785</v>
      </c>
      <c r="AH44" s="62">
        <f>'[3]FH'!$K$66</f>
        <v>34.92130410342889</v>
      </c>
      <c r="AI44" s="32">
        <f>IF(AB44=0,"n/m",(AH44-AB44)/AB44)</f>
        <v>-0.28337155543958775</v>
      </c>
      <c r="AJ44" s="84">
        <f>'[3]FH'!$D$66</f>
        <v>38.3042315557653</v>
      </c>
      <c r="AK44" s="32">
        <f>IF(AD44=0,"n/m",(AJ44-AD44)/AD44)</f>
        <v>-0.24008894466657557</v>
      </c>
      <c r="AL44" s="4"/>
    </row>
    <row r="45" spans="1:37" s="4" customFormat="1" ht="15" customHeight="1">
      <c r="A45" s="25"/>
      <c r="B45" s="62"/>
      <c r="C45" s="64"/>
      <c r="D45" s="62"/>
      <c r="E45" s="64"/>
      <c r="F45" s="62"/>
      <c r="G45" s="64"/>
      <c r="H45" s="62"/>
      <c r="I45" s="64"/>
      <c r="J45" s="62"/>
      <c r="K45" s="64"/>
      <c r="L45" s="62"/>
      <c r="M45" s="64"/>
      <c r="N45" s="62"/>
      <c r="O45" s="64"/>
      <c r="P45" s="62"/>
      <c r="Q45" s="64"/>
      <c r="R45" s="62"/>
      <c r="S45" s="64"/>
      <c r="T45" s="62"/>
      <c r="U45" s="64"/>
      <c r="V45" s="62"/>
      <c r="W45" s="64"/>
      <c r="X45" s="62"/>
      <c r="Y45" s="64"/>
      <c r="Z45" s="62"/>
      <c r="AA45" s="64"/>
      <c r="AB45" s="62"/>
      <c r="AC45" s="64"/>
      <c r="AD45" s="62"/>
      <c r="AE45" s="64"/>
      <c r="AF45" s="62"/>
      <c r="AG45" s="64"/>
      <c r="AH45" s="62"/>
      <c r="AI45" s="64"/>
      <c r="AJ45" s="84"/>
      <c r="AK45" s="64"/>
    </row>
    <row r="46" spans="1:37" s="4" customFormat="1" ht="15" customHeight="1">
      <c r="A46" s="21" t="s">
        <v>26</v>
      </c>
      <c r="B46" s="62"/>
      <c r="C46" s="64"/>
      <c r="D46" s="62"/>
      <c r="E46" s="64"/>
      <c r="F46" s="62"/>
      <c r="G46" s="64"/>
      <c r="H46" s="62"/>
      <c r="I46" s="64"/>
      <c r="J46" s="62"/>
      <c r="K46" s="64"/>
      <c r="L46" s="62"/>
      <c r="M46" s="64"/>
      <c r="N46" s="62"/>
      <c r="O46" s="64"/>
      <c r="P46" s="62"/>
      <c r="Q46" s="64"/>
      <c r="R46" s="62"/>
      <c r="S46" s="64"/>
      <c r="T46" s="62"/>
      <c r="U46" s="64"/>
      <c r="V46" s="62"/>
      <c r="W46" s="64"/>
      <c r="X46" s="62"/>
      <c r="Y46" s="64"/>
      <c r="Z46" s="62"/>
      <c r="AA46" s="64"/>
      <c r="AB46" s="62"/>
      <c r="AC46" s="64"/>
      <c r="AD46" s="62"/>
      <c r="AE46" s="64"/>
      <c r="AF46" s="62"/>
      <c r="AG46" s="64"/>
      <c r="AH46" s="62"/>
      <c r="AI46" s="64"/>
      <c r="AJ46" s="84"/>
      <c r="AK46" s="64"/>
    </row>
    <row r="47" spans="1:37" s="4" customFormat="1" ht="15" customHeight="1">
      <c r="A47" s="25" t="s">
        <v>65</v>
      </c>
      <c r="B47" s="59">
        <f>'[1]Physicals'!$B$292</f>
        <v>340.40000000000003</v>
      </c>
      <c r="C47" s="32"/>
      <c r="D47" s="32">
        <f>'[1]Physicals'!$C$292</f>
        <v>343.7</v>
      </c>
      <c r="E47" s="32">
        <f>'[1]Physicals'!$C$292</f>
        <v>343.7</v>
      </c>
      <c r="F47" s="59">
        <f>'[1]Physicals'!$C$292</f>
        <v>343.7</v>
      </c>
      <c r="G47" s="32"/>
      <c r="H47" s="59">
        <f>'[1]Physicals'!D292</f>
        <v>347</v>
      </c>
      <c r="I47" s="32">
        <f>IF(B47=0,"n/m",(H47-B47)/B47)</f>
        <v>0.019388954171562764</v>
      </c>
      <c r="J47" s="59">
        <f>'[1]Physicals'!E292</f>
        <v>390.076</v>
      </c>
      <c r="K47" s="32">
        <f>IF(D47=0,"n/m",(J47-D47)/D47)</f>
        <v>0.13493162641838824</v>
      </c>
      <c r="L47" s="59">
        <f>'[1]Physicals'!E292</f>
        <v>390.076</v>
      </c>
      <c r="M47" s="32">
        <f>IF(F47=0,"n/m",(L47-F47)/F47)</f>
        <v>0.13493162641838824</v>
      </c>
      <c r="N47" s="59">
        <f>'[1]Physicals'!F292</f>
        <v>426</v>
      </c>
      <c r="O47" s="32">
        <f>IF(H47=0,"n/m",(N47-H47)/H47)</f>
        <v>0.2276657060518732</v>
      </c>
      <c r="P47" s="59">
        <f>'[1]Physicals'!G292</f>
        <v>450</v>
      </c>
      <c r="Q47" s="32">
        <f>IF(J47=0,"n/m",(P47-J47)/J47)</f>
        <v>0.15362134558393742</v>
      </c>
      <c r="R47" s="59">
        <f>'[1]Physicals'!G292</f>
        <v>450</v>
      </c>
      <c r="S47" s="32">
        <f>IF(L47=0,"n/m",(R47-L47)/L47)</f>
        <v>0.15362134558393742</v>
      </c>
      <c r="T47" s="59">
        <f>'[1]Physicals'!H292</f>
        <v>460</v>
      </c>
      <c r="U47" s="65">
        <f>IF(N47=0,"n/m",(T47-N47)/N47)</f>
        <v>0.07981220657276995</v>
      </c>
      <c r="V47" s="59">
        <f>'[1]Physicals'!I292</f>
        <v>450</v>
      </c>
      <c r="W47" s="32">
        <f>IF(P47=0,"n/m",(V47-P47)/P47)</f>
        <v>0</v>
      </c>
      <c r="X47" s="59">
        <f>'[1]Physicals'!I292</f>
        <v>450</v>
      </c>
      <c r="Y47" s="32">
        <f>IF(R47=0,"n/m",(X47-R47)/R47)</f>
        <v>0</v>
      </c>
      <c r="Z47" s="59">
        <f>'[1]Physicals'!J292</f>
        <v>479</v>
      </c>
      <c r="AA47" s="65">
        <f>IF(T47=0,"n/m",(Z47-T47)/T47)</f>
        <v>0.041304347826086954</v>
      </c>
      <c r="AB47" s="59">
        <f>'[1]Physicals'!K292</f>
        <v>504</v>
      </c>
      <c r="AC47" s="65">
        <f>IF(V47=0,"n/m",(AB47-V47)/V47)</f>
        <v>0.12</v>
      </c>
      <c r="AD47" s="59">
        <f>'[1]Physicals'!K292</f>
        <v>504</v>
      </c>
      <c r="AE47" s="65">
        <f>IF(X47=0,"n/m",(AD47-X47)/X47)</f>
        <v>0.12</v>
      </c>
      <c r="AF47" s="59">
        <f>'[1]Physicals'!L292</f>
        <v>513</v>
      </c>
      <c r="AG47" s="65">
        <f>IF(Z47=0,"n/m",(AF47-Z47)/Z47)</f>
        <v>0.0709812108559499</v>
      </c>
      <c r="AH47" s="59">
        <f>'[1]Physicals'!M292</f>
        <v>508</v>
      </c>
      <c r="AI47" s="65">
        <f>IF(AB47=0,"n/m",(AH47-AB47)/AB47)</f>
        <v>0.007936507936507936</v>
      </c>
      <c r="AJ47" s="82">
        <f>'[1]Physicals'!M292</f>
        <v>508</v>
      </c>
      <c r="AK47" s="65">
        <f>IF(AD47=0,"n/m",(AJ47-AD47)/AD47)</f>
        <v>0.007936507936507936</v>
      </c>
    </row>
    <row r="48" spans="1:37" ht="12">
      <c r="A48" s="25"/>
      <c r="B48" s="25"/>
      <c r="C48" s="56"/>
      <c r="D48" s="25"/>
      <c r="E48" s="56"/>
      <c r="F48" s="25"/>
      <c r="G48" s="56"/>
      <c r="H48" s="25"/>
      <c r="I48" s="56"/>
      <c r="J48" s="25"/>
      <c r="K48" s="56"/>
      <c r="L48" s="25"/>
      <c r="M48" s="56"/>
      <c r="N48" s="25"/>
      <c r="O48" s="56"/>
      <c r="P48" s="25"/>
      <c r="Q48" s="56"/>
      <c r="R48" s="25"/>
      <c r="S48" s="56"/>
      <c r="T48" s="25"/>
      <c r="U48" s="56"/>
      <c r="V48" s="25"/>
      <c r="W48" s="56"/>
      <c r="X48" s="25"/>
      <c r="Y48" s="56"/>
      <c r="Z48" s="26"/>
      <c r="AA48" s="57"/>
      <c r="AB48" s="26"/>
      <c r="AC48" s="56"/>
      <c r="AD48" s="26"/>
      <c r="AE48" s="56"/>
      <c r="AF48" s="26"/>
      <c r="AG48" s="57"/>
      <c r="AH48" s="26"/>
      <c r="AI48" s="56"/>
      <c r="AJ48" s="85"/>
      <c r="AK48" s="56"/>
    </row>
    <row r="49" spans="1:37" ht="12">
      <c r="A49" s="21" t="s">
        <v>35</v>
      </c>
      <c r="B49" s="25"/>
      <c r="C49" s="56"/>
      <c r="D49" s="25"/>
      <c r="E49" s="56"/>
      <c r="F49" s="25"/>
      <c r="G49" s="56"/>
      <c r="H49" s="25"/>
      <c r="I49" s="56"/>
      <c r="J49" s="25"/>
      <c r="K49" s="56"/>
      <c r="L49" s="25"/>
      <c r="M49" s="56"/>
      <c r="N49" s="25"/>
      <c r="O49" s="56"/>
      <c r="P49" s="25"/>
      <c r="Q49" s="56"/>
      <c r="R49" s="25"/>
      <c r="S49" s="56"/>
      <c r="T49" s="25"/>
      <c r="U49" s="56"/>
      <c r="V49" s="25"/>
      <c r="W49" s="56"/>
      <c r="X49" s="25"/>
      <c r="Y49" s="56"/>
      <c r="Z49" s="26"/>
      <c r="AA49" s="57"/>
      <c r="AB49" s="26"/>
      <c r="AC49" s="56"/>
      <c r="AD49" s="26"/>
      <c r="AE49" s="56"/>
      <c r="AF49" s="26"/>
      <c r="AG49" s="57"/>
      <c r="AH49" s="26"/>
      <c r="AI49" s="56"/>
      <c r="AJ49" s="85"/>
      <c r="AK49" s="56"/>
    </row>
    <row r="50" spans="1:37" ht="12">
      <c r="A50" s="25" t="s">
        <v>53</v>
      </c>
      <c r="B50" s="59">
        <f>'[1]FTE'!B11</f>
        <v>39115</v>
      </c>
      <c r="C50" s="40"/>
      <c r="D50" s="59">
        <f>'[1]FTE'!C11</f>
        <v>37599</v>
      </c>
      <c r="E50" s="40"/>
      <c r="F50" s="59">
        <f>'[1]FTE'!P11</f>
        <v>37599</v>
      </c>
      <c r="G50" s="40"/>
      <c r="H50" s="59">
        <f>'[1]FTE'!D11</f>
        <v>36184</v>
      </c>
      <c r="I50" s="40">
        <f aca="true" t="shared" si="39" ref="I50:U52">IF(B50=0,"n/m",(H50-B50)/B50)</f>
        <v>-0.07493289019557714</v>
      </c>
      <c r="J50" s="59">
        <f>'[1]FTE'!E11</f>
        <v>35706</v>
      </c>
      <c r="K50" s="40">
        <f t="shared" si="39"/>
        <v>-0.050347083699034546</v>
      </c>
      <c r="L50" s="59">
        <f>'[1]FTE'!Q11</f>
        <v>35706</v>
      </c>
      <c r="M50" s="40">
        <f t="shared" si="39"/>
        <v>-0.050347083699034546</v>
      </c>
      <c r="N50" s="59">
        <f>'[1]FTE'!F11</f>
        <v>34236</v>
      </c>
      <c r="O50" s="40">
        <f t="shared" si="39"/>
        <v>-0.05383594959097944</v>
      </c>
      <c r="P50" s="59">
        <f>'[1]FTE'!G11</f>
        <v>33982</v>
      </c>
      <c r="Q50" s="40">
        <f t="shared" si="39"/>
        <v>-0.04828320170279505</v>
      </c>
      <c r="R50" s="59">
        <f>'[1]FTE'!R11</f>
        <v>33982</v>
      </c>
      <c r="S50" s="40">
        <f t="shared" si="39"/>
        <v>-0.04828320170279505</v>
      </c>
      <c r="T50" s="59">
        <f>'[1]FTE'!H11</f>
        <v>33191</v>
      </c>
      <c r="U50" s="40">
        <f t="shared" si="39"/>
        <v>-0.030523425633835727</v>
      </c>
      <c r="V50" s="59">
        <f>'[1]FTE'!I11</f>
        <v>31662</v>
      </c>
      <c r="W50" s="40">
        <f>IF(P50=0,"n/m",(V50-P50)/P50)</f>
        <v>-0.06827143782002236</v>
      </c>
      <c r="X50" s="59">
        <f>'[1]FTE'!S11</f>
        <v>31662</v>
      </c>
      <c r="Y50" s="40">
        <f>IF(R50=0,"n/m",(X50-R50)/R50)</f>
        <v>-0.06827143782002236</v>
      </c>
      <c r="Z50" s="59">
        <f>'[1]FTE'!J11</f>
        <v>30924</v>
      </c>
      <c r="AA50" s="40">
        <f>IF(T50=0,"n/m",(Z50-T50)/T50)</f>
        <v>-0.0683016480371185</v>
      </c>
      <c r="AB50" s="59">
        <f>'[1]FTE'!K11</f>
        <v>31157</v>
      </c>
      <c r="AC50" s="40">
        <f>IF(V50=0,"n/m",(AB50-V50)/V50)</f>
        <v>-0.015949718905944033</v>
      </c>
      <c r="AD50" s="59">
        <f>'[1]FTE'!T11</f>
        <v>31157</v>
      </c>
      <c r="AE50" s="40">
        <f>IF(X50=0,"n/m",(AD50-X50)/X50)</f>
        <v>-0.015949718905944033</v>
      </c>
      <c r="AF50" s="59">
        <f>'[1]FTE'!L11</f>
        <v>29970</v>
      </c>
      <c r="AG50" s="40">
        <f>IF(Z50=0,"n/m",(AF50-Z50)/Z50)</f>
        <v>-0.030849825378346914</v>
      </c>
      <c r="AH50" s="59">
        <f>'[1]FTE'!M11</f>
        <v>30121</v>
      </c>
      <c r="AI50" s="40">
        <f>IF(AB50=0,"n/m",(AH50-AB50)/AB50)</f>
        <v>-0.03325095484160863</v>
      </c>
      <c r="AJ50" s="82">
        <f>'[1]FTE'!U11</f>
        <v>30121</v>
      </c>
      <c r="AK50" s="40">
        <f>IF(AD50=0,"n/m",(AJ50-AD50)/AD50)</f>
        <v>-0.03325095484160863</v>
      </c>
    </row>
    <row r="51" spans="1:37" ht="12">
      <c r="A51" s="25" t="s">
        <v>54</v>
      </c>
      <c r="B51" s="59">
        <f>'[1]FTE'!B26</f>
        <v>45456</v>
      </c>
      <c r="C51" s="40"/>
      <c r="D51" s="59">
        <f>'[1]FTE'!C26</f>
        <v>44452</v>
      </c>
      <c r="E51" s="40"/>
      <c r="F51" s="59">
        <f>'[1]FTE'!P26</f>
        <v>44452</v>
      </c>
      <c r="G51" s="40"/>
      <c r="H51" s="59">
        <f>'[1]FTE'!D26</f>
        <v>43988.880218608596</v>
      </c>
      <c r="I51" s="40">
        <f t="shared" si="39"/>
        <v>-0.032275602371335005</v>
      </c>
      <c r="J51" s="59">
        <f>'[1]FTE'!E26</f>
        <v>43411.169701948296</v>
      </c>
      <c r="K51" s="40">
        <f t="shared" si="39"/>
        <v>-0.02341470120695815</v>
      </c>
      <c r="L51" s="59">
        <f>'[1]FTE'!Q26</f>
        <v>43411.169701948296</v>
      </c>
      <c r="M51" s="40">
        <f t="shared" si="39"/>
        <v>-0.02341470120695815</v>
      </c>
      <c r="N51" s="59">
        <f>'[1]FTE'!F26</f>
        <v>42308</v>
      </c>
      <c r="O51" s="40">
        <f t="shared" si="39"/>
        <v>-0.038211480043484576</v>
      </c>
      <c r="P51" s="59">
        <f>'[1]FTE'!G26</f>
        <v>42783.50835817956</v>
      </c>
      <c r="Q51" s="40">
        <f t="shared" si="39"/>
        <v>-0.014458521806210725</v>
      </c>
      <c r="R51" s="59">
        <f>'[1]FTE'!R26</f>
        <v>42783.50835817956</v>
      </c>
      <c r="S51" s="40">
        <f t="shared" si="39"/>
        <v>-0.014458521806210725</v>
      </c>
      <c r="T51" s="59">
        <f>'[1]FTE'!H26</f>
        <v>41540.381810001956</v>
      </c>
      <c r="U51" s="40">
        <f t="shared" si="39"/>
        <v>-0.01814357071943944</v>
      </c>
      <c r="V51" s="59">
        <f>'[1]FTE'!I26</f>
        <v>39463.50960422508</v>
      </c>
      <c r="W51" s="40">
        <f>IF(P51=0,"n/m",(V51-P51)/P51)</f>
        <v>-0.07759996506503769</v>
      </c>
      <c r="X51" s="59">
        <f>'[1]FTE'!S26</f>
        <v>39463.50960422508</v>
      </c>
      <c r="Y51" s="40">
        <f>IF(R51=0,"n/m",(X51-R51)/R51)</f>
        <v>-0.07759996506503769</v>
      </c>
      <c r="Z51" s="59">
        <f>'[1]FTE'!J26</f>
        <v>39762.56054965117</v>
      </c>
      <c r="AA51" s="40">
        <f>IF(T51=0,"n/m",(Z51-T51)/T51)</f>
        <v>-0.042797422240416855</v>
      </c>
      <c r="AB51" s="59">
        <f>'[1]FTE'!K26</f>
        <v>41690</v>
      </c>
      <c r="AC51" s="40">
        <f>IF(V51=0,"n/m",(AB51-V51)/V51)</f>
        <v>0.056418965725657216</v>
      </c>
      <c r="AD51" s="59">
        <f>'[1]FTE'!T26</f>
        <v>41690</v>
      </c>
      <c r="AE51" s="40">
        <f>IF(X51=0,"n/m",(AD51-X51)/X51)</f>
        <v>0.056418965725657216</v>
      </c>
      <c r="AF51" s="59">
        <f>'[1]FTE'!L26</f>
        <v>35729</v>
      </c>
      <c r="AG51" s="40">
        <f>IF(Z51=0,"n/m",(AF51-Z51)/Z51)</f>
        <v>-0.10144116711534455</v>
      </c>
      <c r="AH51" s="59">
        <f>'[1]FTE'!M26</f>
        <v>35790</v>
      </c>
      <c r="AI51" s="40">
        <f>IF(AB51=0,"n/m",(AH51-AB51)/AB51)</f>
        <v>-0.1415207483809067</v>
      </c>
      <c r="AJ51" s="82">
        <f>'[1]FTE'!U26</f>
        <v>35790</v>
      </c>
      <c r="AK51" s="40">
        <f>IF(AD51=0,"n/m",(AJ51-AD51)/AD51)</f>
        <v>-0.1415207483809067</v>
      </c>
    </row>
    <row r="52" spans="1:37" ht="12">
      <c r="A52" s="21" t="s">
        <v>55</v>
      </c>
      <c r="B52" s="43">
        <f>'[1]FTE'!B6</f>
        <v>51057</v>
      </c>
      <c r="C52" s="44"/>
      <c r="D52" s="43">
        <f>'[1]FTE'!C6</f>
        <v>49443.39950236364</v>
      </c>
      <c r="E52" s="44"/>
      <c r="F52" s="43">
        <f>'[1]FTE'!P6</f>
        <v>49443.39950236364</v>
      </c>
      <c r="G52" s="44"/>
      <c r="H52" s="43">
        <f>'[1]FTE'!D6</f>
        <v>48991.110069517694</v>
      </c>
      <c r="I52" s="44">
        <f t="shared" si="39"/>
        <v>-0.04046242298768643</v>
      </c>
      <c r="J52" s="43">
        <f>'[1]FTE'!E6</f>
        <v>47839.663342130116</v>
      </c>
      <c r="K52" s="44">
        <f t="shared" si="39"/>
        <v>-0.032435798840184035</v>
      </c>
      <c r="L52" s="43">
        <f>'[1]FTE'!Q6</f>
        <v>47839.663342130116</v>
      </c>
      <c r="M52" s="44">
        <f t="shared" si="39"/>
        <v>-0.032435798840184035</v>
      </c>
      <c r="N52" s="43">
        <f>'[1]FTE'!F6</f>
        <v>46560.737761848555</v>
      </c>
      <c r="O52" s="44">
        <f t="shared" si="39"/>
        <v>-0.04960843516753294</v>
      </c>
      <c r="P52" s="43">
        <f>'[1]FTE'!G6</f>
        <v>46648.663342130116</v>
      </c>
      <c r="Q52" s="44">
        <f t="shared" si="39"/>
        <v>-0.024895660144647024</v>
      </c>
      <c r="R52" s="43">
        <f>'[1]FTE'!R6</f>
        <v>46648.663342130116</v>
      </c>
      <c r="S52" s="44">
        <f t="shared" si="39"/>
        <v>-0.024895660144647024</v>
      </c>
      <c r="T52" s="43">
        <f>'[1]FTE'!H6</f>
        <v>45308.663342130116</v>
      </c>
      <c r="U52" s="44">
        <f t="shared" si="39"/>
        <v>-0.02689120662397188</v>
      </c>
      <c r="V52" s="43">
        <f>'[1]FTE'!I6</f>
        <v>43180.663342130116</v>
      </c>
      <c r="W52" s="44">
        <f>IF(P52=0,"n/m",(V52-P52)/P52)</f>
        <v>-0.07434296615457194</v>
      </c>
      <c r="X52" s="43">
        <f>'[1]FTE'!S6</f>
        <v>43180.663342130116</v>
      </c>
      <c r="Y52" s="44">
        <f>IF(R52=0,"n/m",(X52-R52)/R52)</f>
        <v>-0.07434296615457194</v>
      </c>
      <c r="Z52" s="43">
        <f>'[1]FTE'!J6</f>
        <v>43332.04317365117</v>
      </c>
      <c r="AA52" s="44">
        <f>IF(T52=0,"n/m",(Z52-T52)/T52)</f>
        <v>-0.04362565616984323</v>
      </c>
      <c r="AB52" s="43">
        <f>'[1]FTE'!K6</f>
        <v>45220</v>
      </c>
      <c r="AC52" s="44">
        <f>IF(V52=0,"n/m",(AB52-V52)/V52)</f>
        <v>0.04722800670549595</v>
      </c>
      <c r="AD52" s="43">
        <f>'[1]FTE'!T6</f>
        <v>45220</v>
      </c>
      <c r="AE52" s="44">
        <f>IF(X52=0,"n/m",(AD52-X52)/X52)</f>
        <v>0.04722800670549595</v>
      </c>
      <c r="AF52" s="59">
        <f>'[1]FTE'!L6</f>
        <v>39832</v>
      </c>
      <c r="AG52" s="44">
        <f>IF(Z52=0,"n/m",(AF52-Z52)/Z52)</f>
        <v>-0.08077263192102217</v>
      </c>
      <c r="AH52" s="43">
        <f>'[1]FTE'!M6</f>
        <v>39790</v>
      </c>
      <c r="AI52" s="44">
        <f>IF(AB52=0,"n/m",(AH52-AB52)/AB52)</f>
        <v>-0.1200796107916851</v>
      </c>
      <c r="AJ52" s="86">
        <f>'[1]FTE'!U6</f>
        <v>39790</v>
      </c>
      <c r="AK52" s="44">
        <f>IF(AD52=0,"n/m",(AJ52-AD52)/AD52)</f>
        <v>-0.1200796107916851</v>
      </c>
    </row>
    <row r="53" spans="1:36" ht="12">
      <c r="A53" s="29"/>
      <c r="N53" s="7"/>
      <c r="X53" s="7"/>
      <c r="AD53" s="7"/>
      <c r="AJ53" s="7"/>
    </row>
    <row r="54" spans="1:36" ht="12">
      <c r="A54" s="29"/>
      <c r="N54" s="7"/>
      <c r="X54" s="7"/>
      <c r="AD54" s="7"/>
      <c r="AJ54" s="7"/>
    </row>
    <row r="55" ht="12">
      <c r="A55" s="29" t="s">
        <v>107</v>
      </c>
    </row>
    <row r="56" ht="6" customHeight="1">
      <c r="A56" s="29"/>
    </row>
    <row r="57" ht="12">
      <c r="A57" s="29" t="s">
        <v>109</v>
      </c>
    </row>
    <row r="58" ht="12">
      <c r="A58" s="29" t="s">
        <v>108</v>
      </c>
    </row>
  </sheetData>
  <sheetProtection/>
  <mergeCells count="3">
    <mergeCell ref="A1:AG1"/>
    <mergeCell ref="A2:AG2"/>
    <mergeCell ref="A3:AG3"/>
  </mergeCells>
  <printOptions/>
  <pageMargins left="0.1968503937007874" right="0.1968503937007874" top="0.2362204724409449" bottom="0.1968503937007874" header="0.15748031496062992" footer="0.1968503937007874"/>
  <pageSetup fitToHeight="1" fitToWidth="1" horizontalDpi="600" verticalDpi="600" orientation="landscape" paperSize="8" scale="63" r:id="rId2"/>
  <headerFooter alignWithMargins="0">
    <oddFooter>&amp;C&amp;"Verdana,Regular"&amp;12 38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Telstra Corporation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d236111</dc:creator>
  <cp:keywords/>
  <dc:description/>
  <cp:lastModifiedBy>Margaret Grasby</cp:lastModifiedBy>
  <cp:lastPrinted>2011-08-10T08:05:38Z</cp:lastPrinted>
  <dcterms:created xsi:type="dcterms:W3CDTF">2008-02-15T04:44:27Z</dcterms:created>
  <dcterms:modified xsi:type="dcterms:W3CDTF">2011-08-23T05:22:01Z</dcterms:modified>
  <cp:category/>
  <cp:version/>
  <cp:contentType/>
  <cp:contentStatus/>
</cp:coreProperties>
</file>